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3\21.02.05 Земельно-имущественные отношения\"/>
    </mc:Choice>
  </mc:AlternateContent>
  <bookViews>
    <workbookView xWindow="0" yWindow="0" windowWidth="15420" windowHeight="11730" tabRatio="586"/>
  </bookViews>
  <sheets>
    <sheet name="Тит с печ" sheetId="7" r:id="rId1"/>
    <sheet name="График УП" sheetId="3" r:id="rId2"/>
    <sheet name="План" sheetId="4" r:id="rId3"/>
    <sheet name="Сводная" sheetId="6" r:id="rId4"/>
  </sheets>
  <definedNames>
    <definedName name="_xlnm.Print_Titles" localSheetId="2">План!$9:$9</definedName>
    <definedName name="_xlnm.Print_Area" localSheetId="2">План!$A$1:$T$83</definedName>
  </definedNames>
  <calcPr calcId="162913"/>
</workbook>
</file>

<file path=xl/calcChain.xml><?xml version="1.0" encoding="utf-8"?>
<calcChain xmlns="http://schemas.openxmlformats.org/spreadsheetml/2006/main">
  <c r="I53" i="4" l="1"/>
  <c r="I54" i="4"/>
  <c r="I55" i="4"/>
  <c r="I22" i="4"/>
  <c r="T41" i="4" l="1"/>
  <c r="J19" i="4" l="1"/>
  <c r="P11" i="4"/>
  <c r="O11" i="4"/>
  <c r="M11" i="4"/>
  <c r="P19" i="4"/>
  <c r="O19" i="4"/>
  <c r="M19" i="4"/>
  <c r="L19" i="4"/>
  <c r="K28" i="4"/>
  <c r="I28" i="4" s="1"/>
  <c r="J27" i="4"/>
  <c r="L27" i="4"/>
  <c r="M27" i="4"/>
  <c r="P27" i="4"/>
  <c r="O27" i="4"/>
  <c r="O10" i="4" s="1"/>
  <c r="K26" i="4"/>
  <c r="I26" i="4" s="1"/>
  <c r="K14" i="4"/>
  <c r="I14" i="4" s="1"/>
  <c r="K15" i="4"/>
  <c r="J15" i="4" s="1"/>
  <c r="K27" i="4" l="1"/>
  <c r="I15" i="4"/>
  <c r="I27" i="4"/>
  <c r="M10" i="4"/>
  <c r="P10" i="4"/>
  <c r="M41" i="4"/>
  <c r="K43" i="4"/>
  <c r="K72" i="4" l="1"/>
  <c r="K67" i="4"/>
  <c r="K68" i="4"/>
  <c r="K63" i="4"/>
  <c r="K64" i="4"/>
  <c r="K59" i="4"/>
  <c r="K60" i="4"/>
  <c r="S41" i="4" l="1"/>
  <c r="K23" i="4"/>
  <c r="I23" i="4" s="1"/>
  <c r="K24" i="4"/>
  <c r="I24" i="4" s="1"/>
  <c r="K25" i="4"/>
  <c r="I25" i="4" s="1"/>
  <c r="K13" i="4"/>
  <c r="I13" i="4" s="1"/>
  <c r="K16" i="4"/>
  <c r="I16" i="4" s="1"/>
  <c r="K17" i="4"/>
  <c r="I17" i="4" s="1"/>
  <c r="K18" i="4"/>
  <c r="J18" i="4" s="1"/>
  <c r="I18" i="4" s="1"/>
  <c r="K21" i="4"/>
  <c r="I21" i="4" s="1"/>
  <c r="K12" i="4"/>
  <c r="J12" i="4" s="1"/>
  <c r="I12" i="4" l="1"/>
  <c r="I11" i="4" s="1"/>
  <c r="J11" i="4"/>
  <c r="J10" i="4" s="1"/>
  <c r="K11" i="4"/>
  <c r="I19" i="4"/>
  <c r="K19" i="4"/>
  <c r="K10" i="4" s="1"/>
  <c r="L16" i="4"/>
  <c r="L11" i="4" s="1"/>
  <c r="L10" i="4" s="1"/>
  <c r="H10" i="6"/>
  <c r="B9" i="6"/>
  <c r="B8" i="6"/>
  <c r="B7" i="6"/>
  <c r="I10" i="4" l="1"/>
  <c r="B10" i="6"/>
  <c r="O79" i="4"/>
  <c r="O78" i="4" l="1"/>
  <c r="Q78" i="4"/>
  <c r="S78" i="4"/>
  <c r="P79" i="4"/>
  <c r="Q79" i="4"/>
  <c r="S79" i="4"/>
  <c r="T79" i="4"/>
  <c r="R79" i="4"/>
  <c r="K58" i="4"/>
  <c r="K57" i="4" s="1"/>
  <c r="K70" i="4"/>
  <c r="K69" i="4" s="1"/>
  <c r="K66" i="4"/>
  <c r="M69" i="4"/>
  <c r="N69" i="4"/>
  <c r="O69" i="4"/>
  <c r="P69" i="4"/>
  <c r="Q69" i="4"/>
  <c r="R69" i="4"/>
  <c r="S69" i="4"/>
  <c r="T69" i="4"/>
  <c r="M65" i="4"/>
  <c r="N65" i="4"/>
  <c r="O65" i="4"/>
  <c r="Q65" i="4"/>
  <c r="R65" i="4"/>
  <c r="S65" i="4"/>
  <c r="T65" i="4"/>
  <c r="M61" i="4"/>
  <c r="N61" i="4"/>
  <c r="O61" i="4"/>
  <c r="P61" i="4"/>
  <c r="P56" i="4" s="1"/>
  <c r="Q61" i="4"/>
  <c r="R61" i="4"/>
  <c r="S61" i="4"/>
  <c r="T61" i="4"/>
  <c r="M57" i="4"/>
  <c r="N57" i="4"/>
  <c r="N56" i="4" s="1"/>
  <c r="O57" i="4"/>
  <c r="Q57" i="4"/>
  <c r="Q56" i="4" s="1"/>
  <c r="R57" i="4"/>
  <c r="S57" i="4"/>
  <c r="S56" i="4" s="1"/>
  <c r="T57" i="4"/>
  <c r="K44" i="4"/>
  <c r="L44" i="4" s="1"/>
  <c r="K45" i="4"/>
  <c r="I45" i="4" s="1"/>
  <c r="K46" i="4"/>
  <c r="L46" i="4" s="1"/>
  <c r="K47" i="4"/>
  <c r="K48" i="4"/>
  <c r="L48" i="4" s="1"/>
  <c r="K49" i="4"/>
  <c r="L49" i="4" s="1"/>
  <c r="K50" i="4"/>
  <c r="I50" i="4" s="1"/>
  <c r="K51" i="4"/>
  <c r="L51" i="4" s="1"/>
  <c r="K52" i="4"/>
  <c r="J52" i="4" s="1"/>
  <c r="I52" i="4" s="1"/>
  <c r="K42" i="4"/>
  <c r="N41" i="4"/>
  <c r="O41" i="4"/>
  <c r="P41" i="4"/>
  <c r="Q41" i="4"/>
  <c r="R41" i="4"/>
  <c r="K38" i="4"/>
  <c r="I38" i="4" s="1"/>
  <c r="K39" i="4"/>
  <c r="K37" i="4"/>
  <c r="L37" i="4" s="1"/>
  <c r="M36" i="4"/>
  <c r="N36" i="4"/>
  <c r="O36" i="4"/>
  <c r="P36" i="4"/>
  <c r="Q36" i="4"/>
  <c r="R36" i="4"/>
  <c r="S36" i="4"/>
  <c r="T36" i="4"/>
  <c r="K32" i="4"/>
  <c r="I32" i="4" s="1"/>
  <c r="K33" i="4"/>
  <c r="L33" i="4" s="1"/>
  <c r="K34" i="4"/>
  <c r="I34" i="4" s="1"/>
  <c r="K35" i="4"/>
  <c r="I35" i="4" s="1"/>
  <c r="K31" i="4"/>
  <c r="I31" i="4" s="1"/>
  <c r="J30" i="4"/>
  <c r="M30" i="4"/>
  <c r="N30" i="4"/>
  <c r="O30" i="4"/>
  <c r="P30" i="4"/>
  <c r="Q30" i="4"/>
  <c r="R30" i="4"/>
  <c r="S30" i="4"/>
  <c r="T30" i="4"/>
  <c r="Q10" i="4"/>
  <c r="R10" i="4"/>
  <c r="S10" i="4"/>
  <c r="T10" i="4"/>
  <c r="K41" i="4" l="1"/>
  <c r="T56" i="4"/>
  <c r="R56" i="4"/>
  <c r="O56" i="4"/>
  <c r="O40" i="4" s="1"/>
  <c r="O29" i="4" s="1"/>
  <c r="O74" i="4" s="1"/>
  <c r="M56" i="4"/>
  <c r="L47" i="4"/>
  <c r="I47" i="4"/>
  <c r="M40" i="4"/>
  <c r="M29" i="4" s="1"/>
  <c r="M73" i="4" s="1"/>
  <c r="L42" i="4"/>
  <c r="T40" i="4"/>
  <c r="T29" i="4" s="1"/>
  <c r="T73" i="4" s="1"/>
  <c r="L35" i="4"/>
  <c r="S40" i="4"/>
  <c r="S29" i="4" s="1"/>
  <c r="S73" i="4" s="1"/>
  <c r="L45" i="4"/>
  <c r="L50" i="4"/>
  <c r="P40" i="4"/>
  <c r="P29" i="4" s="1"/>
  <c r="L31" i="4"/>
  <c r="L52" i="4"/>
  <c r="R40" i="4"/>
  <c r="R29" i="4" s="1"/>
  <c r="R73" i="4" s="1"/>
  <c r="L32" i="4"/>
  <c r="K30" i="4"/>
  <c r="L34" i="4"/>
  <c r="I33" i="4"/>
  <c r="N40" i="4"/>
  <c r="N29" i="4" s="1"/>
  <c r="N73" i="4" s="1"/>
  <c r="Q40" i="4"/>
  <c r="Q29" i="4" s="1"/>
  <c r="Q73" i="4" s="1"/>
  <c r="K36" i="4"/>
  <c r="C10" i="6" l="1"/>
  <c r="P77" i="4"/>
  <c r="Q77" i="4"/>
  <c r="R77" i="4"/>
  <c r="S77" i="4"/>
  <c r="T77" i="4"/>
  <c r="O77" i="4"/>
  <c r="P74" i="4" l="1"/>
  <c r="K65" i="4"/>
  <c r="L66" i="4"/>
  <c r="L65" i="4" s="1"/>
  <c r="J66" i="4"/>
  <c r="J65" i="4" s="1"/>
  <c r="K62" i="4"/>
  <c r="J62" i="4" s="1"/>
  <c r="J61" i="4" s="1"/>
  <c r="J58" i="4"/>
  <c r="Q74" i="4"/>
  <c r="R74" i="4"/>
  <c r="S74" i="4"/>
  <c r="T74" i="4"/>
  <c r="J70" i="4" l="1"/>
  <c r="J69" i="4" s="1"/>
  <c r="L70" i="4"/>
  <c r="L69" i="4" s="1"/>
  <c r="I62" i="4"/>
  <c r="I61" i="4" s="1"/>
  <c r="K61" i="4"/>
  <c r="K56" i="4" s="1"/>
  <c r="L62" i="4"/>
  <c r="L61" i="4" s="1"/>
  <c r="I58" i="4"/>
  <c r="I57" i="4" s="1"/>
  <c r="J57" i="4"/>
  <c r="L58" i="4"/>
  <c r="L57" i="4" s="1"/>
  <c r="I66" i="4"/>
  <c r="I65" i="4" s="1"/>
  <c r="J56" i="4" l="1"/>
  <c r="L56" i="4"/>
  <c r="K40" i="4"/>
  <c r="K29" i="4" s="1"/>
  <c r="K73" i="4" s="1"/>
  <c r="I70" i="4"/>
  <c r="I69" i="4" s="1"/>
  <c r="I56" i="4" s="1"/>
  <c r="J44" i="4"/>
  <c r="I44" i="4" s="1"/>
  <c r="J46" i="4"/>
  <c r="I46" i="4" s="1"/>
  <c r="J48" i="4"/>
  <c r="I48" i="4" s="1"/>
  <c r="J49" i="4"/>
  <c r="I49" i="4" s="1"/>
  <c r="J51" i="4"/>
  <c r="I51" i="4" s="1"/>
  <c r="J42" i="4"/>
  <c r="J39" i="4"/>
  <c r="I39" i="4" s="1"/>
  <c r="I42" i="4" l="1"/>
  <c r="J37" i="4"/>
  <c r="L38" i="4"/>
  <c r="L39" i="4"/>
  <c r="I30" i="4"/>
  <c r="G10" i="6"/>
  <c r="F10" i="6"/>
  <c r="E10" i="6"/>
  <c r="D10" i="6"/>
  <c r="I9" i="6"/>
  <c r="I8" i="6"/>
  <c r="I7" i="6"/>
  <c r="J36" i="4" l="1"/>
  <c r="I37" i="4"/>
  <c r="I36" i="4" s="1"/>
  <c r="L36" i="4"/>
  <c r="L30" i="4"/>
  <c r="I10" i="6"/>
  <c r="J43" i="4"/>
  <c r="L43" i="4"/>
  <c r="I43" i="4" l="1"/>
  <c r="I41" i="4" s="1"/>
  <c r="J41" i="4"/>
  <c r="J40" i="4" s="1"/>
  <c r="J29" i="4" s="1"/>
  <c r="L41" i="4"/>
  <c r="L40" i="4" s="1"/>
  <c r="L29" i="4" s="1"/>
  <c r="L73" i="4" s="1"/>
  <c r="I40" i="4" l="1"/>
  <c r="I29" i="4" s="1"/>
  <c r="I73" i="4"/>
</calcChain>
</file>

<file path=xl/sharedStrings.xml><?xml version="1.0" encoding="utf-8"?>
<sst xmlns="http://schemas.openxmlformats.org/spreadsheetml/2006/main" count="366" uniqueCount="226">
  <si>
    <t>Курсы</t>
  </si>
  <si>
    <t>Каникулы</t>
  </si>
  <si>
    <t>Промежуточная аттестация</t>
  </si>
  <si>
    <t>1 курс</t>
  </si>
  <si>
    <t>3 курс</t>
  </si>
  <si>
    <t>Всего</t>
  </si>
  <si>
    <t>2 курс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</si>
  <si>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</si>
  <si>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</si>
  <si>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</si>
  <si>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</si>
  <si>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</si>
  <si>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</si>
  <si>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</si>
  <si>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</si>
  <si>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>Учебная практика</t>
  </si>
  <si>
    <t>Производственная практика</t>
  </si>
  <si>
    <t>дисциплин и МДК</t>
  </si>
  <si>
    <t>дифференцированных зачетов</t>
  </si>
  <si>
    <t>зачетов</t>
  </si>
  <si>
    <t>К.00</t>
  </si>
  <si>
    <t>анятия на уроках</t>
  </si>
  <si>
    <t>Формы промежуточной аттестации  (семестр)</t>
  </si>
  <si>
    <t>ПДП.00</t>
  </si>
  <si>
    <t>Распределение обязательной нагрузки по курсам и семестрам  (час. в семестр)</t>
  </si>
  <si>
    <t>Иностранный язык</t>
  </si>
  <si>
    <t>История</t>
  </si>
  <si>
    <t>Математика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</si>
  <si>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</si>
  <si>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</si>
  <si>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</si>
  <si>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</si>
  <si>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</si>
  <si>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</si>
  <si>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</si>
  <si>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</si>
  <si>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</si>
  <si>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</si>
  <si>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</si>
  <si>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</si>
  <si>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</si>
  <si>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</si>
  <si>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</si>
  <si>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</si>
  <si>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</si>
  <si>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</si>
  <si>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</si>
  <si>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</si>
  <si>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</si>
  <si>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</si>
  <si>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</si>
  <si>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Экономика организации</t>
  </si>
  <si>
    <t>Безопасность жизнедеятельности</t>
  </si>
  <si>
    <t>ПМ.01</t>
  </si>
  <si>
    <t>Профессиональные модули</t>
  </si>
  <si>
    <t>ПМ.00</t>
  </si>
  <si>
    <t>МДК.01.01.</t>
  </si>
  <si>
    <t>МДК.02.01.</t>
  </si>
  <si>
    <t>ПМ.03</t>
  </si>
  <si>
    <t>МДК.03.01.</t>
  </si>
  <si>
    <t>Правовое обеспечение профессиональной деятельности</t>
  </si>
  <si>
    <t>ПМ.04</t>
  </si>
  <si>
    <t>ПП.02.</t>
  </si>
  <si>
    <t>ПП.01.</t>
  </si>
  <si>
    <t>УП.02.</t>
  </si>
  <si>
    <t>учебной практики (нед)</t>
  </si>
  <si>
    <t>Общеобразовательный цикл</t>
  </si>
  <si>
    <t>Всего часов в неделю:</t>
  </si>
  <si>
    <t>Всего часов по циклам:</t>
  </si>
  <si>
    <t>Русский язык и культура речи</t>
  </si>
  <si>
    <t>Экологические основы природопользования</t>
  </si>
  <si>
    <t>Основы экономической теории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</si>
  <si>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</si>
  <si>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</si>
  <si>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</si>
  <si>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Бухгалтерский учет и налогообложение</t>
  </si>
  <si>
    <t>Финансы, денежное обращение и кредит</t>
  </si>
  <si>
    <t>Экономический анализ</t>
  </si>
  <si>
    <t>ОП.08</t>
  </si>
  <si>
    <t>ОП.09</t>
  </si>
  <si>
    <t>ОП.10</t>
  </si>
  <si>
    <t>Управление земельно-имущественным комплексом</t>
  </si>
  <si>
    <t>Управление территориями и недвижимым имуществом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</si>
  <si>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</si>
  <si>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</si>
  <si>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</si>
  <si>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Кадастры и кадастровая оценка земель</t>
  </si>
  <si>
    <t xml:space="preserve">Производственная практика (практика по профилю специальности) </t>
  </si>
  <si>
    <t>Картографо-геодезическое сопровождение земельно-имущественных отношений</t>
  </si>
  <si>
    <t>Геодезия с основами картографии и картографического черчения</t>
  </si>
  <si>
    <t>Определение стоимости недвижимого имущества</t>
  </si>
  <si>
    <t>Оценка недвижимого имущества</t>
  </si>
  <si>
    <t>ГИА</t>
  </si>
  <si>
    <t>производственной практики</t>
  </si>
  <si>
    <t>преддипломная</t>
  </si>
  <si>
    <t>I курс</t>
  </si>
  <si>
    <t>II курс</t>
  </si>
  <si>
    <t>III курс</t>
  </si>
  <si>
    <t>Обучение по дисциплинам  и междисциплинарным курсам</t>
  </si>
  <si>
    <t xml:space="preserve">по профилю специальности </t>
  </si>
  <si>
    <t>Государственная итоговая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</si>
  <si>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</si>
  <si>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</si>
  <si>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</si>
  <si>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</si>
  <si>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</si>
  <si>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</si>
  <si>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ЕН.03</t>
  </si>
  <si>
    <t>Информационные технологии в профессиональной деятельности</t>
  </si>
  <si>
    <t>МДК.04.01.</t>
  </si>
  <si>
    <t>недель</t>
  </si>
  <si>
    <t>УП.04.</t>
  </si>
  <si>
    <t>Обязательная часть циклов ОПОП</t>
  </si>
  <si>
    <t>ОГСЭ.05</t>
  </si>
  <si>
    <t>ОП.11</t>
  </si>
  <si>
    <t>4 нед.</t>
  </si>
  <si>
    <t>6 нед.</t>
  </si>
  <si>
    <t>Практика преддипломная        с 20.04. по 17.05.</t>
  </si>
  <si>
    <t>преддипломная практика</t>
  </si>
  <si>
    <t>УП.03.</t>
  </si>
  <si>
    <t>ПП.03.</t>
  </si>
  <si>
    <t>ПП.04.</t>
  </si>
  <si>
    <t>экзаменов вт.ч.квалификац.</t>
  </si>
  <si>
    <t>3. Сводные данные по  бюджету времени (в неделях)</t>
  </si>
  <si>
    <t>4. План учебного процесса</t>
  </si>
  <si>
    <t xml:space="preserve">                             Базовые учебные дисциплины</t>
  </si>
  <si>
    <t xml:space="preserve"> </t>
  </si>
  <si>
    <t>курсовых работ (проектов),индивидуальных проектов</t>
  </si>
  <si>
    <t>Физика</t>
  </si>
  <si>
    <t>Химия</t>
  </si>
  <si>
    <t>Биология</t>
  </si>
  <si>
    <t>Консультации  4 часа на одного обучающегося на каждый учебный год</t>
  </si>
  <si>
    <t xml:space="preserve">Государственная итоговая аттестация  с 18.05 по 28.06                                                                                                                                                                                                                    </t>
  </si>
  <si>
    <t>Государственная (итоговая) аттестация
1. Программа базовой подготовки 
1.1. Дипломный проект (работа)
Выполнение дипломного проекта (работы) с 25.05 по 14.06 (всего 4 нед.)
Защита дипломного проекта (работы) с 15.06.2014 по 28.06  (всего 2 нед.)</t>
  </si>
  <si>
    <t>ДЗ</t>
  </si>
  <si>
    <t>Э</t>
  </si>
  <si>
    <t>УП.01</t>
  </si>
  <si>
    <t>ОП.13</t>
  </si>
  <si>
    <t>ДЗ*</t>
  </si>
  <si>
    <t>Русский язык</t>
  </si>
  <si>
    <t>Литература</t>
  </si>
  <si>
    <t>Основы предпринимательства</t>
  </si>
  <si>
    <t>З</t>
  </si>
  <si>
    <t>Проектно-сметное  дело</t>
  </si>
  <si>
    <t>* не входит в общее количество экзаменов, дифференцированных зачетов (зачетов)</t>
  </si>
  <si>
    <t>Компьютерная графика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</si>
  <si>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</si>
  <si>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</si>
  <si>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</si>
  <si>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</si>
  <si>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</si>
  <si>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</si>
  <si>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</si>
  <si>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</si>
  <si>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</si>
  <si>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Математика: алгебра и начала математиечского анализа, геометрия</t>
  </si>
  <si>
    <t>*</t>
  </si>
  <si>
    <t>Основы безопасности жизнедеятельности</t>
  </si>
  <si>
    <t>ОУД.00</t>
  </si>
  <si>
    <t>Учебные дисциплины по выбору из обязательных предметных областей</t>
  </si>
  <si>
    <t>Естествознание</t>
  </si>
  <si>
    <t>Обществознание</t>
  </si>
  <si>
    <t>ОДП.10</t>
  </si>
  <si>
    <t>Информатика</t>
  </si>
  <si>
    <t>Дополнительные дисциплины по выбору обучающегося</t>
  </si>
  <si>
    <t>ОДП.11</t>
  </si>
  <si>
    <t>Эффективное поведение на рынке труда/Психология</t>
  </si>
  <si>
    <t>Астрономия</t>
  </si>
  <si>
    <t>1. График учебного процесса</t>
  </si>
  <si>
    <t xml:space="preserve">2. Сводные данные по бюджету времени (в неделях)
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</si>
  <si>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</si>
  <si>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</si>
  <si>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</si>
  <si>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</si>
  <si>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</si>
  <si>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</si>
  <si>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</si>
  <si>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</si>
  <si>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</si>
  <si>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</si>
  <si>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</si>
  <si>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</si>
  <si>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</si>
  <si>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</si>
  <si>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</si>
  <si>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</si>
  <si>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</si>
  <si>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</si>
  <si>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</si>
  <si>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</si>
  <si>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</si>
  <si>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</si>
  <si>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 xml:space="preserve">промежуточная аттестация </t>
  </si>
  <si>
    <t xml:space="preserve">Государственная (итоговая) аттестация </t>
  </si>
  <si>
    <t>,,,,</t>
  </si>
  <si>
    <t>по профилю специальности</t>
  </si>
  <si>
    <t xml:space="preserve">преддипломная </t>
  </si>
  <si>
    <t>═</t>
  </si>
  <si>
    <t>: :</t>
  </si>
  <si>
    <t xml:space="preserve"> : :</t>
  </si>
  <si>
    <t>=</t>
  </si>
  <si>
    <t>: 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</si>
  <si>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</si>
  <si>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</si>
  <si>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</si>
  <si>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</si>
  <si>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</si>
  <si>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</si>
  <si>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</si>
  <si>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</si>
  <si>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</si>
  <si>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</si>
  <si>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Подготовка к государственной (итоговой) аттестации</t>
  </si>
  <si>
    <t>o</t>
  </si>
  <si>
    <t>ОП.12</t>
  </si>
  <si>
    <t>ОП.14</t>
  </si>
  <si>
    <t>Планирование карьеры выпускника ПОО МО</t>
  </si>
  <si>
    <t>21.02.05 Земельно-имущественные отношения</t>
  </si>
  <si>
    <t>1с</t>
  </si>
  <si>
    <t>2с</t>
  </si>
  <si>
    <t>3с</t>
  </si>
  <si>
    <t>4с</t>
  </si>
  <si>
    <t>5с</t>
  </si>
  <si>
    <t>6с</t>
  </si>
  <si>
    <t>ИР</t>
  </si>
  <si>
    <t>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</si>
</sst>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6" fillId="0" borderId="0"/>
  </cellStyleXfs>
  <cellXfs count="610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5" fillId="0" borderId="2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5" fillId="0" borderId="8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11" fillId="0" borderId="0" xfId="1" applyNumberFormat="1" applyFont="1" applyFill="1" applyBorder="1" applyAlignment="1" applyProtection="1">
      <alignment horizontal="center" vertical="top"/>
    </xf>
    <xf numFmtId="0" fontId="5" fillId="0" borderId="20" xfId="1" applyNumberFormat="1" applyFont="1" applyFill="1" applyBorder="1" applyAlignment="1" applyProtection="1">
      <alignment horizontal="left" vertical="top" wrapText="1"/>
    </xf>
    <xf numFmtId="0" fontId="17" fillId="0" borderId="0" xfId="2" applyFont="1"/>
    <xf numFmtId="0" fontId="18" fillId="0" borderId="34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/>
    </xf>
    <xf numFmtId="0" fontId="17" fillId="0" borderId="36" xfId="2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36" xfId="2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8" fillId="0" borderId="28" xfId="2" applyFont="1" applyBorder="1"/>
    <xf numFmtId="0" fontId="18" fillId="0" borderId="37" xfId="2" applyFont="1" applyBorder="1" applyAlignment="1">
      <alignment horizontal="center"/>
    </xf>
    <xf numFmtId="0" fontId="18" fillId="0" borderId="38" xfId="2" applyFont="1" applyBorder="1" applyAlignment="1">
      <alignment horizontal="center"/>
    </xf>
    <xf numFmtId="0" fontId="18" fillId="0" borderId="39" xfId="2" applyFont="1" applyBorder="1" applyAlignment="1">
      <alignment horizontal="center"/>
    </xf>
    <xf numFmtId="0" fontId="18" fillId="0" borderId="28" xfId="2" applyFont="1" applyBorder="1" applyAlignment="1">
      <alignment horizontal="center"/>
    </xf>
    <xf numFmtId="0" fontId="16" fillId="0" borderId="0" xfId="2"/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top" wrapText="1"/>
    </xf>
    <xf numFmtId="0" fontId="10" fillId="0" borderId="45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/>
    </xf>
    <xf numFmtId="0" fontId="10" fillId="0" borderId="11" xfId="1" applyNumberFormat="1" applyFont="1" applyFill="1" applyBorder="1" applyAlignment="1" applyProtection="1">
      <alignment horizontal="center" vertical="top" wrapText="1"/>
    </xf>
    <xf numFmtId="0" fontId="18" fillId="0" borderId="34" xfId="2" applyFont="1" applyBorder="1" applyAlignment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left" vertical="top" wrapText="1"/>
    </xf>
    <xf numFmtId="0" fontId="5" fillId="0" borderId="48" xfId="1" applyNumberFormat="1" applyFont="1" applyFill="1" applyBorder="1" applyAlignment="1" applyProtection="1">
      <alignment vertical="top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49" xfId="1" applyNumberFormat="1" applyFont="1" applyFill="1" applyBorder="1" applyAlignment="1" applyProtection="1">
      <alignment vertical="top" wrapText="1"/>
    </xf>
    <xf numFmtId="0" fontId="5" fillId="0" borderId="25" xfId="1" applyNumberFormat="1" applyFont="1" applyFill="1" applyBorder="1" applyAlignment="1" applyProtection="1">
      <alignment horizontal="center" vertical="top" wrapText="1"/>
    </xf>
    <xf numFmtId="0" fontId="5" fillId="0" borderId="51" xfId="1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2" fillId="0" borderId="51" xfId="1" applyNumberFormat="1" applyFont="1" applyFill="1" applyBorder="1" applyAlignment="1" applyProtection="1">
      <alignment horizontal="center" vertical="center" wrapText="1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>
      <alignment vertical="center"/>
    </xf>
    <xf numFmtId="0" fontId="6" fillId="0" borderId="42" xfId="1" applyNumberFormat="1" applyFont="1" applyFill="1" applyBorder="1" applyAlignment="1" applyProtection="1">
      <alignment horizontal="left" vertical="center"/>
    </xf>
    <xf numFmtId="0" fontId="7" fillId="0" borderId="21" xfId="1" applyNumberFormat="1" applyFont="1" applyFill="1" applyBorder="1" applyAlignment="1" applyProtection="1">
      <alignment horizontal="left" vertical="center"/>
    </xf>
    <xf numFmtId="0" fontId="5" fillId="0" borderId="15" xfId="1" applyNumberFormat="1" applyFont="1" applyFill="1" applyBorder="1" applyAlignment="1" applyProtection="1">
      <alignment horizontal="left" vertical="center" wrapText="1"/>
    </xf>
    <xf numFmtId="0" fontId="4" fillId="0" borderId="42" xfId="1" applyNumberFormat="1" applyFon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 applyProtection="1">
      <alignment horizontal="left" vertical="center" wrapText="1"/>
    </xf>
    <xf numFmtId="0" fontId="5" fillId="0" borderId="47" xfId="1" applyNumberFormat="1" applyFont="1" applyFill="1" applyBorder="1" applyAlignment="1" applyProtection="1">
      <alignment horizontal="left" vertical="center" wrapText="1"/>
    </xf>
    <xf numFmtId="0" fontId="5" fillId="0" borderId="46" xfId="1" applyNumberFormat="1" applyFont="1" applyFill="1" applyBorder="1" applyAlignment="1" applyProtection="1">
      <alignment horizontal="left" vertical="center" wrapText="1"/>
    </xf>
    <xf numFmtId="0" fontId="5" fillId="0" borderId="49" xfId="1" applyNumberFormat="1" applyFont="1" applyFill="1" applyBorder="1" applyAlignment="1" applyProtection="1">
      <alignment horizontal="left" vertical="center" wrapText="1"/>
    </xf>
    <xf numFmtId="0" fontId="4" fillId="0" borderId="24" xfId="1" applyNumberFormat="1" applyFont="1" applyFill="1" applyBorder="1" applyAlignment="1" applyProtection="1">
      <alignment horizontal="left" vertical="center" wrapText="1"/>
    </xf>
    <xf numFmtId="0" fontId="5" fillId="0" borderId="48" xfId="1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12" fillId="0" borderId="44" xfId="1" applyNumberFormat="1" applyFont="1" applyFill="1" applyBorder="1" applyAlignment="1" applyProtection="1">
      <alignment horizontal="center" vertical="center" wrapText="1"/>
    </xf>
    <xf numFmtId="1" fontId="6" fillId="0" borderId="38" xfId="1" applyNumberFormat="1" applyFont="1" applyFill="1" applyBorder="1" applyAlignment="1" applyProtection="1">
      <alignment horizontal="center" vertical="center" wrapText="1"/>
    </xf>
    <xf numFmtId="1" fontId="6" fillId="0" borderId="43" xfId="1" applyNumberFormat="1" applyFont="1" applyFill="1" applyBorder="1" applyAlignment="1" applyProtection="1">
      <alignment horizontal="center" vertical="center" wrapText="1"/>
    </xf>
    <xf numFmtId="0" fontId="6" fillId="0" borderId="43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vertical="top"/>
    </xf>
    <xf numFmtId="0" fontId="8" fillId="0" borderId="17" xfId="1" applyNumberFormat="1" applyFont="1" applyFill="1" applyBorder="1" applyAlignment="1" applyProtection="1">
      <alignment vertical="top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6" fillId="0" borderId="38" xfId="1" applyNumberFormat="1" applyFont="1" applyFill="1" applyBorder="1" applyAlignment="1" applyProtection="1">
      <alignment horizontal="center" vertical="center"/>
    </xf>
    <xf numFmtId="0" fontId="6" fillId="0" borderId="43" xfId="1" applyNumberFormat="1" applyFont="1" applyFill="1" applyBorder="1" applyAlignment="1" applyProtection="1">
      <alignment horizontal="center" vertical="center"/>
    </xf>
    <xf numFmtId="0" fontId="7" fillId="0" borderId="17" xfId="1" applyNumberFormat="1" applyFont="1" applyFill="1" applyBorder="1" applyAlignment="1" applyProtection="1">
      <alignment horizontal="center" vertical="center"/>
    </xf>
    <xf numFmtId="1" fontId="7" fillId="0" borderId="17" xfId="1" applyNumberFormat="1" applyFont="1" applyFill="1" applyBorder="1" applyAlignment="1" applyProtection="1">
      <alignment horizontal="center"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4" fillId="0" borderId="38" xfId="1" applyNumberFormat="1" applyFont="1" applyFill="1" applyBorder="1" applyAlignment="1" applyProtection="1">
      <alignment horizontal="center" vertical="center" wrapText="1"/>
    </xf>
    <xf numFmtId="1" fontId="4" fillId="0" borderId="38" xfId="1" applyNumberFormat="1" applyFont="1" applyFill="1" applyBorder="1" applyAlignment="1" applyProtection="1">
      <alignment horizontal="center" vertical="center" wrapText="1"/>
    </xf>
    <xf numFmtId="0" fontId="4" fillId="0" borderId="43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45" xfId="1" applyNumberFormat="1" applyFont="1" applyFill="1" applyBorder="1" applyAlignment="1" applyProtection="1">
      <alignment horizontal="center" vertical="center" wrapText="1"/>
    </xf>
    <xf numFmtId="1" fontId="4" fillId="0" borderId="43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22" fillId="0" borderId="38" xfId="1" applyNumberFormat="1" applyFont="1" applyFill="1" applyBorder="1" applyAlignment="1" applyProtection="1">
      <alignment horizontal="center" vertical="center" wrapText="1"/>
    </xf>
    <xf numFmtId="0" fontId="22" fillId="0" borderId="43" xfId="1" applyNumberFormat="1" applyFont="1" applyFill="1" applyBorder="1" applyAlignment="1" applyProtection="1">
      <alignment horizontal="center" vertical="center" wrapText="1"/>
    </xf>
    <xf numFmtId="0" fontId="22" fillId="0" borderId="18" xfId="1" applyNumberFormat="1" applyFont="1" applyFill="1" applyBorder="1" applyAlignment="1" applyProtection="1">
      <alignment horizontal="center" vertical="center" wrapText="1"/>
    </xf>
    <xf numFmtId="0" fontId="4" fillId="0" borderId="18" xfId="1" applyNumberFormat="1" applyFont="1" applyFill="1" applyBorder="1" applyAlignment="1" applyProtection="1">
      <alignment horizontal="center" vertical="center" wrapText="1"/>
    </xf>
    <xf numFmtId="0" fontId="4" fillId="0" borderId="45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left" vertical="top" wrapText="1"/>
    </xf>
    <xf numFmtId="0" fontId="5" fillId="0" borderId="6" xfId="1" applyNumberFormat="1" applyFont="1" applyFill="1" applyBorder="1" applyAlignment="1" applyProtection="1">
      <alignment horizontal="left" vertical="top" wrapText="1"/>
    </xf>
    <xf numFmtId="0" fontId="5" fillId="0" borderId="27" xfId="1" applyNumberFormat="1" applyFont="1" applyFill="1" applyBorder="1" applyAlignment="1" applyProtection="1">
      <alignment horizontal="left" vertical="center" wrapText="1"/>
    </xf>
    <xf numFmtId="0" fontId="4" fillId="0" borderId="5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 applyProtection="1">
      <alignment horizontal="center" vertical="center" wrapText="1"/>
    </xf>
    <xf numFmtId="0" fontId="7" fillId="0" borderId="21" xfId="1" applyNumberFormat="1" applyFont="1" applyFill="1" applyBorder="1" applyAlignment="1" applyProtection="1">
      <alignment horizontal="center" vertical="center"/>
    </xf>
    <xf numFmtId="0" fontId="5" fillId="0" borderId="57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horizontal="center" vertical="center"/>
    </xf>
    <xf numFmtId="0" fontId="7" fillId="0" borderId="45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left" vertical="center" wrapText="1"/>
    </xf>
    <xf numFmtId="0" fontId="7" fillId="0" borderId="58" xfId="1" applyNumberFormat="1" applyFont="1" applyFill="1" applyBorder="1" applyAlignment="1" applyProtection="1">
      <alignment horizontal="center" vertical="center" wrapText="1"/>
    </xf>
    <xf numFmtId="1" fontId="6" fillId="0" borderId="39" xfId="1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4" fillId="0" borderId="39" xfId="1" applyNumberFormat="1" applyFont="1" applyFill="1" applyBorder="1" applyAlignment="1" applyProtection="1">
      <alignment horizontal="center" vertical="center" wrapText="1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0" fontId="5" fillId="0" borderId="56" xfId="1" applyNumberFormat="1" applyFont="1" applyFill="1" applyBorder="1" applyAlignment="1" applyProtection="1">
      <alignment horizontal="center" vertical="center" wrapText="1"/>
    </xf>
    <xf numFmtId="1" fontId="4" fillId="0" borderId="39" xfId="1" applyNumberFormat="1" applyFont="1" applyFill="1" applyBorder="1" applyAlignment="1" applyProtection="1">
      <alignment horizontal="center" vertical="center" wrapText="1"/>
    </xf>
    <xf numFmtId="0" fontId="5" fillId="0" borderId="58" xfId="1" applyNumberFormat="1" applyFont="1" applyFill="1" applyBorder="1" applyAlignment="1" applyProtection="1">
      <alignment horizontal="center" vertical="center" wrapText="1"/>
    </xf>
    <xf numFmtId="0" fontId="22" fillId="0" borderId="39" xfId="1" applyNumberFormat="1" applyFont="1" applyFill="1" applyBorder="1" applyAlignment="1" applyProtection="1">
      <alignment horizontal="center" vertical="center" wrapText="1"/>
    </xf>
    <xf numFmtId="1" fontId="4" fillId="0" borderId="59" xfId="1" applyNumberFormat="1" applyFont="1" applyFill="1" applyBorder="1" applyAlignment="1" applyProtection="1">
      <alignment horizontal="center" vertical="center" wrapText="1"/>
    </xf>
    <xf numFmtId="0" fontId="10" fillId="0" borderId="22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/>
    </xf>
    <xf numFmtId="0" fontId="10" fillId="0" borderId="51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1" fontId="6" fillId="0" borderId="37" xfId="1" applyNumberFormat="1" applyFont="1" applyFill="1" applyBorder="1" applyAlignment="1" applyProtection="1">
      <alignment horizontal="center" vertical="center" wrapText="1"/>
    </xf>
    <xf numFmtId="0" fontId="7" fillId="0" borderId="57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1" fontId="4" fillId="0" borderId="37" xfId="0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horizontal="center" vertical="center"/>
    </xf>
    <xf numFmtId="0" fontId="7" fillId="0" borderId="57" xfId="1" applyNumberFormat="1" applyFont="1" applyFill="1" applyBorder="1" applyAlignment="1" applyProtection="1">
      <alignment horizontal="center" vertical="center"/>
    </xf>
    <xf numFmtId="0" fontId="4" fillId="0" borderId="37" xfId="1" applyNumberFormat="1" applyFont="1" applyFill="1" applyBorder="1" applyAlignment="1" applyProtection="1">
      <alignment horizontal="center" vertical="center" wrapText="1"/>
    </xf>
    <xf numFmtId="1" fontId="4" fillId="0" borderId="37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22" fillId="0" borderId="37" xfId="1" applyNumberFormat="1" applyFont="1" applyFill="1" applyBorder="1" applyAlignment="1" applyProtection="1">
      <alignment horizontal="center" vertical="center" wrapText="1"/>
    </xf>
    <xf numFmtId="1" fontId="4" fillId="0" borderId="51" xfId="1" applyNumberFormat="1" applyFont="1" applyFill="1" applyBorder="1" applyAlignment="1" applyProtection="1">
      <alignment horizontal="center" vertical="center" wrapText="1"/>
    </xf>
    <xf numFmtId="0" fontId="10" fillId="0" borderId="27" xfId="1" applyNumberFormat="1" applyFont="1" applyFill="1" applyBorder="1" applyAlignment="1" applyProtection="1">
      <alignment horizontal="center" vertical="top" wrapText="1"/>
    </xf>
    <xf numFmtId="0" fontId="10" fillId="0" borderId="62" xfId="1" applyNumberFormat="1" applyFont="1" applyFill="1" applyBorder="1" applyAlignment="1" applyProtection="1">
      <alignment horizontal="center" vertical="top" wrapText="1"/>
    </xf>
    <xf numFmtId="0" fontId="10" fillId="0" borderId="63" xfId="1" applyNumberFormat="1" applyFont="1" applyFill="1" applyBorder="1" applyAlignment="1" applyProtection="1">
      <alignment horizontal="center" vertical="top"/>
    </xf>
    <xf numFmtId="0" fontId="10" fillId="0" borderId="64" xfId="1" applyNumberFormat="1" applyFont="1" applyFill="1" applyBorder="1" applyAlignment="1" applyProtection="1">
      <alignment horizontal="center" vertical="top"/>
    </xf>
    <xf numFmtId="0" fontId="10" fillId="0" borderId="55" xfId="1" applyNumberFormat="1" applyFont="1" applyFill="1" applyBorder="1" applyAlignment="1" applyProtection="1">
      <alignment horizontal="center" vertical="top" wrapText="1"/>
    </xf>
    <xf numFmtId="0" fontId="10" fillId="0" borderId="65" xfId="1" applyNumberFormat="1" applyFont="1" applyFill="1" applyBorder="1" applyAlignment="1" applyProtection="1">
      <alignment horizontal="center" vertical="top" wrapText="1"/>
    </xf>
    <xf numFmtId="0" fontId="7" fillId="0" borderId="63" xfId="1" applyNumberFormat="1" applyFont="1" applyFill="1" applyBorder="1" applyAlignment="1" applyProtection="1">
      <alignment horizontal="center" vertical="center" wrapText="1"/>
    </xf>
    <xf numFmtId="1" fontId="6" fillId="0" borderId="42" xfId="1" applyNumberFormat="1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6" fillId="0" borderId="42" xfId="1" applyNumberFormat="1" applyFont="1" applyFill="1" applyBorder="1" applyAlignment="1" applyProtection="1">
      <alignment horizontal="center" vertical="center"/>
    </xf>
    <xf numFmtId="0" fontId="4" fillId="0" borderId="42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45" xfId="1" applyNumberFormat="1" applyFont="1" applyFill="1" applyBorder="1" applyAlignment="1" applyProtection="1">
      <alignment horizontal="center" vertical="center"/>
    </xf>
    <xf numFmtId="1" fontId="4" fillId="0" borderId="42" xfId="1" applyNumberFormat="1" applyFont="1" applyFill="1" applyBorder="1" applyAlignment="1" applyProtection="1">
      <alignment horizontal="center" vertical="center" wrapText="1"/>
    </xf>
    <xf numFmtId="0" fontId="7" fillId="0" borderId="63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0" fontId="22" fillId="0" borderId="42" xfId="1" applyNumberFormat="1" applyFont="1" applyFill="1" applyBorder="1" applyAlignment="1" applyProtection="1">
      <alignment horizontal="center" vertical="center" wrapText="1"/>
    </xf>
    <xf numFmtId="1" fontId="4" fillId="0" borderId="55" xfId="1" applyNumberFormat="1" applyFont="1" applyFill="1" applyBorder="1" applyAlignment="1" applyProtection="1">
      <alignment horizontal="center" vertical="center" wrapText="1"/>
    </xf>
    <xf numFmtId="1" fontId="4" fillId="0" borderId="11" xfId="1" applyNumberFormat="1" applyFont="1" applyFill="1" applyBorder="1" applyAlignment="1" applyProtection="1">
      <alignment horizontal="center" vertical="center" wrapText="1"/>
    </xf>
    <xf numFmtId="0" fontId="6" fillId="0" borderId="57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8" fillId="0" borderId="64" xfId="1" applyNumberFormat="1" applyFont="1" applyFill="1" applyBorder="1" applyAlignment="1" applyProtection="1">
      <alignment horizontal="center" vertical="top"/>
    </xf>
    <xf numFmtId="0" fontId="21" fillId="0" borderId="18" xfId="1" applyNumberFormat="1" applyFont="1" applyFill="1" applyBorder="1" applyAlignment="1" applyProtection="1">
      <alignment horizontal="center" vertical="center" wrapText="1"/>
    </xf>
    <xf numFmtId="0" fontId="19" fillId="0" borderId="5" xfId="1" applyNumberFormat="1" applyFont="1" applyFill="1" applyBorder="1" applyAlignment="1" applyProtection="1">
      <alignment horizontal="center" vertical="center" wrapText="1"/>
    </xf>
    <xf numFmtId="0" fontId="21" fillId="0" borderId="5" xfId="1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2" xfId="1" applyNumberFormat="1" applyFont="1" applyFill="1" applyBorder="1" applyAlignment="1" applyProtection="1">
      <alignment horizontal="center" vertical="center"/>
    </xf>
    <xf numFmtId="1" fontId="7" fillId="0" borderId="19" xfId="1" applyNumberFormat="1" applyFont="1" applyFill="1" applyBorder="1" applyAlignment="1" applyProtection="1">
      <alignment horizontal="center" vertical="center"/>
    </xf>
    <xf numFmtId="1" fontId="7" fillId="0" borderId="56" xfId="1" applyNumberFormat="1" applyFont="1" applyFill="1" applyBorder="1" applyAlignment="1" applyProtection="1">
      <alignment horizontal="center" vertical="center"/>
    </xf>
    <xf numFmtId="1" fontId="5" fillId="0" borderId="12" xfId="1" applyNumberFormat="1" applyFont="1" applyFill="1" applyBorder="1" applyAlignment="1" applyProtection="1">
      <alignment horizontal="center" vertical="center" wrapText="1"/>
    </xf>
    <xf numFmtId="1" fontId="5" fillId="0" borderId="19" xfId="1" applyNumberFormat="1" applyFont="1" applyFill="1" applyBorder="1" applyAlignment="1" applyProtection="1">
      <alignment horizontal="center" vertical="center" wrapText="1"/>
    </xf>
    <xf numFmtId="1" fontId="5" fillId="0" borderId="56" xfId="1" applyNumberFormat="1" applyFont="1" applyFill="1" applyBorder="1" applyAlignment="1" applyProtection="1">
      <alignment horizontal="center" vertical="center" wrapText="1"/>
    </xf>
    <xf numFmtId="1" fontId="5" fillId="0" borderId="58" xfId="1" applyNumberFormat="1" applyFont="1" applyFill="1" applyBorder="1" applyAlignment="1" applyProtection="1">
      <alignment horizontal="center" vertical="center" wrapText="1"/>
    </xf>
    <xf numFmtId="1" fontId="22" fillId="0" borderId="39" xfId="1" applyNumberFormat="1" applyFont="1" applyFill="1" applyBorder="1" applyAlignment="1" applyProtection="1">
      <alignment horizontal="center" vertical="center" wrapText="1"/>
    </xf>
    <xf numFmtId="1" fontId="22" fillId="0" borderId="12" xfId="1" applyNumberFormat="1" applyFont="1" applyFill="1" applyBorder="1" applyAlignment="1" applyProtection="1">
      <alignment horizontal="center" vertical="center" wrapText="1"/>
    </xf>
    <xf numFmtId="1" fontId="22" fillId="0" borderId="56" xfId="1" applyNumberFormat="1" applyFont="1" applyFill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4" fillId="0" borderId="37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22" fillId="0" borderId="57" xfId="1" applyNumberFormat="1" applyFont="1" applyFill="1" applyBorder="1" applyAlignment="1" applyProtection="1">
      <alignment horizontal="center" vertical="center" wrapText="1"/>
    </xf>
    <xf numFmtId="0" fontId="22" fillId="0" borderId="22" xfId="1" applyNumberFormat="1" applyFont="1" applyFill="1" applyBorder="1" applyAlignment="1" applyProtection="1">
      <alignment horizontal="center" vertical="center" wrapText="1"/>
    </xf>
    <xf numFmtId="0" fontId="7" fillId="0" borderId="70" xfId="1" applyNumberFormat="1" applyFont="1" applyFill="1" applyBorder="1" applyAlignment="1" applyProtection="1">
      <alignment horizontal="center" vertical="center" wrapText="1"/>
    </xf>
    <xf numFmtId="1" fontId="6" fillId="0" borderId="28" xfId="1" applyNumberFormat="1" applyFont="1" applyFill="1" applyBorder="1" applyAlignment="1" applyProtection="1">
      <alignment horizontal="center" vertical="center" wrapText="1"/>
    </xf>
    <xf numFmtId="0" fontId="5" fillId="0" borderId="71" xfId="0" applyNumberFormat="1" applyFont="1" applyFill="1" applyBorder="1" applyAlignment="1" applyProtection="1">
      <alignment horizontal="center" vertical="center" wrapText="1"/>
    </xf>
    <xf numFmtId="0" fontId="5" fillId="0" borderId="72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5" fillId="0" borderId="73" xfId="0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7" fillId="0" borderId="71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 wrapText="1"/>
    </xf>
    <xf numFmtId="0" fontId="5" fillId="0" borderId="71" xfId="1" applyNumberFormat="1" applyFont="1" applyFill="1" applyBorder="1" applyAlignment="1" applyProtection="1">
      <alignment horizontal="center" vertical="center" wrapText="1"/>
    </xf>
    <xf numFmtId="1" fontId="4" fillId="0" borderId="28" xfId="1" applyNumberFormat="1" applyFont="1" applyFill="1" applyBorder="1" applyAlignment="1" applyProtection="1">
      <alignment horizontal="center" vertical="center" wrapText="1"/>
    </xf>
    <xf numFmtId="0" fontId="5" fillId="0" borderId="72" xfId="1" applyNumberFormat="1" applyFont="1" applyFill="1" applyBorder="1" applyAlignment="1" applyProtection="1">
      <alignment horizontal="center" vertical="center" wrapText="1"/>
    </xf>
    <xf numFmtId="0" fontId="5" fillId="0" borderId="73" xfId="1" applyNumberFormat="1" applyFont="1" applyFill="1" applyBorder="1" applyAlignment="1" applyProtection="1">
      <alignment horizontal="center" vertical="center" wrapText="1"/>
    </xf>
    <xf numFmtId="0" fontId="5" fillId="0" borderId="74" xfId="1" applyNumberFormat="1" applyFont="1" applyFill="1" applyBorder="1" applyAlignment="1" applyProtection="1">
      <alignment horizontal="center" vertical="center" wrapText="1"/>
    </xf>
    <xf numFmtId="0" fontId="22" fillId="0" borderId="28" xfId="1" applyNumberFormat="1" applyFont="1" applyFill="1" applyBorder="1" applyAlignment="1" applyProtection="1">
      <alignment horizontal="center" vertical="center" wrapText="1"/>
    </xf>
    <xf numFmtId="1" fontId="4" fillId="0" borderId="68" xfId="1" applyNumberFormat="1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>
      <alignment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6" fillId="0" borderId="39" xfId="1" applyNumberFormat="1" applyFont="1" applyFill="1" applyBorder="1" applyAlignment="1" applyProtection="1">
      <alignment horizontal="left" vertical="center" wrapText="1"/>
    </xf>
    <xf numFmtId="0" fontId="7" fillId="0" borderId="12" xfId="1" applyNumberFormat="1" applyFont="1" applyFill="1" applyBorder="1" applyAlignment="1" applyProtection="1">
      <alignment horizontal="left" vertical="center"/>
    </xf>
    <xf numFmtId="0" fontId="5" fillId="0" borderId="56" xfId="1" applyNumberFormat="1" applyFont="1" applyFill="1" applyBorder="1" applyAlignment="1" applyProtection="1">
      <alignment horizontal="left" vertical="center" wrapText="1"/>
    </xf>
    <xf numFmtId="0" fontId="4" fillId="0" borderId="39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56" xfId="0" applyNumberFormat="1" applyFont="1" applyFill="1" applyBorder="1" applyAlignment="1" applyProtection="1">
      <alignment vertical="center" wrapText="1"/>
    </xf>
    <xf numFmtId="0" fontId="7" fillId="0" borderId="12" xfId="0" applyNumberFormat="1" applyFont="1" applyFill="1" applyBorder="1" applyAlignment="1" applyProtection="1">
      <alignment vertical="center" wrapText="1"/>
    </xf>
    <xf numFmtId="0" fontId="7" fillId="0" borderId="19" xfId="0" applyNumberFormat="1" applyFont="1" applyFill="1" applyBorder="1" applyAlignment="1" applyProtection="1">
      <alignment vertical="center" wrapText="1"/>
    </xf>
    <xf numFmtId="0" fontId="7" fillId="0" borderId="56" xfId="0" applyNumberFormat="1" applyFont="1" applyFill="1" applyBorder="1" applyAlignment="1" applyProtection="1">
      <alignment vertical="center" wrapText="1"/>
    </xf>
    <xf numFmtId="0" fontId="7" fillId="0" borderId="58" xfId="0" applyNumberFormat="1" applyFont="1" applyFill="1" applyBorder="1" applyAlignment="1" applyProtection="1">
      <alignment vertical="center" wrapText="1"/>
    </xf>
    <xf numFmtId="0" fontId="6" fillId="0" borderId="39" xfId="0" applyNumberFormat="1" applyFont="1" applyFill="1" applyBorder="1" applyAlignment="1" applyProtection="1">
      <alignment vertical="center" wrapText="1"/>
    </xf>
    <xf numFmtId="0" fontId="6" fillId="0" borderId="50" xfId="1" applyNumberFormat="1" applyFont="1" applyFill="1" applyBorder="1" applyAlignment="1" applyProtection="1">
      <alignment horizontal="right" vertical="center" wrapText="1"/>
    </xf>
    <xf numFmtId="1" fontId="5" fillId="0" borderId="57" xfId="0" applyNumberFormat="1" applyFont="1" applyFill="1" applyBorder="1" applyAlignment="1" applyProtection="1">
      <alignment horizontal="center" vertical="center" wrapText="1"/>
    </xf>
    <xf numFmtId="1" fontId="5" fillId="0" borderId="57" xfId="1" applyNumberFormat="1" applyFont="1" applyFill="1" applyBorder="1" applyAlignment="1" applyProtection="1">
      <alignment horizontal="center" vertical="center" wrapText="1"/>
    </xf>
    <xf numFmtId="0" fontId="23" fillId="0" borderId="0" xfId="1" applyNumberFormat="1" applyFont="1" applyFill="1" applyBorder="1" applyAlignment="1" applyProtection="1">
      <alignment horizontal="left" vertical="top" wrapText="1"/>
    </xf>
    <xf numFmtId="0" fontId="8" fillId="0" borderId="6" xfId="1" applyNumberFormat="1" applyFont="1" applyFill="1" applyBorder="1" applyAlignment="1" applyProtection="1">
      <alignment vertical="top"/>
    </xf>
    <xf numFmtId="0" fontId="7" fillId="0" borderId="5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3" fillId="0" borderId="28" xfId="1" applyNumberFormat="1" applyFont="1" applyFill="1" applyBorder="1" applyAlignment="1" applyProtection="1">
      <alignment vertical="top"/>
    </xf>
    <xf numFmtId="1" fontId="4" fillId="0" borderId="51" xfId="0" applyNumberFormat="1" applyFont="1" applyFill="1" applyBorder="1" applyAlignment="1" applyProtection="1">
      <alignment horizontal="center" vertical="center" wrapText="1"/>
    </xf>
    <xf numFmtId="1" fontId="4" fillId="0" borderId="68" xfId="0" applyNumberFormat="1" applyFont="1" applyFill="1" applyBorder="1" applyAlignment="1" applyProtection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1" fontId="4" fillId="0" borderId="55" xfId="0" applyNumberFormat="1" applyFont="1" applyFill="1" applyBorder="1" applyAlignment="1" applyProtection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 applyProtection="1">
      <alignment vertical="top"/>
    </xf>
    <xf numFmtId="0" fontId="21" fillId="0" borderId="45" xfId="1" applyNumberFormat="1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21" fillId="0" borderId="43" xfId="1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7" fillId="0" borderId="54" xfId="1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54" xfId="1" applyNumberFormat="1" applyFont="1" applyFill="1" applyBorder="1" applyAlignment="1" applyProtection="1">
      <alignment horizontal="center" vertical="center" wrapText="1"/>
    </xf>
    <xf numFmtId="0" fontId="5" fillId="0" borderId="76" xfId="0" applyNumberFormat="1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7" fillId="0" borderId="68" xfId="1" applyNumberFormat="1" applyFont="1" applyFill="1" applyBorder="1" applyAlignment="1" applyProtection="1">
      <alignment horizontal="center" vertical="center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</xf>
    <xf numFmtId="1" fontId="5" fillId="0" borderId="45" xfId="0" applyNumberFormat="1" applyFont="1" applyFill="1" applyBorder="1" applyAlignment="1" applyProtection="1">
      <alignment horizontal="center" vertical="center" wrapText="1"/>
    </xf>
    <xf numFmtId="1" fontId="4" fillId="3" borderId="42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 applyProtection="1">
      <alignment horizontal="center" vertical="center" wrapText="1"/>
    </xf>
    <xf numFmtId="1" fontId="6" fillId="0" borderId="43" xfId="1" applyNumberFormat="1" applyFont="1" applyFill="1" applyBorder="1" applyAlignment="1" applyProtection="1">
      <alignment horizontal="center" vertical="center"/>
    </xf>
    <xf numFmtId="1" fontId="7" fillId="0" borderId="18" xfId="1" applyNumberFormat="1" applyFont="1" applyFill="1" applyBorder="1" applyAlignment="1" applyProtection="1">
      <alignment horizontal="center" vertical="center"/>
    </xf>
    <xf numFmtId="1" fontId="7" fillId="0" borderId="5" xfId="1" applyNumberFormat="1" applyFont="1" applyFill="1" applyBorder="1" applyAlignment="1" applyProtection="1">
      <alignment horizontal="center" vertical="center"/>
    </xf>
    <xf numFmtId="1" fontId="7" fillId="0" borderId="54" xfId="1" applyNumberFormat="1" applyFont="1" applyFill="1" applyBorder="1" applyAlignment="1" applyProtection="1">
      <alignment horizontal="center" vertical="center"/>
    </xf>
    <xf numFmtId="1" fontId="6" fillId="0" borderId="69" xfId="1" applyNumberFormat="1" applyFont="1" applyFill="1" applyBorder="1" applyAlignment="1" applyProtection="1">
      <alignment horizontal="center" vertical="center" wrapText="1"/>
    </xf>
    <xf numFmtId="0" fontId="12" fillId="0" borderId="15" xfId="1" applyNumberFormat="1" applyFont="1" applyFill="1" applyBorder="1" applyAlignment="1" applyProtection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1" fontId="12" fillId="0" borderId="19" xfId="1" applyNumberFormat="1" applyFont="1" applyFill="1" applyBorder="1" applyAlignment="1" applyProtection="1">
      <alignment horizontal="center" vertical="center" wrapText="1"/>
    </xf>
    <xf numFmtId="0" fontId="12" fillId="0" borderId="72" xfId="1" applyNumberFormat="1" applyFont="1" applyFill="1" applyBorder="1" applyAlignment="1" applyProtection="1">
      <alignment horizontal="center" vertical="center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vertical="top"/>
    </xf>
    <xf numFmtId="0" fontId="7" fillId="2" borderId="78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25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64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5" fillId="0" borderId="8" xfId="0" applyNumberFormat="1" applyFont="1" applyFill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/>
    </xf>
    <xf numFmtId="0" fontId="25" fillId="0" borderId="27" xfId="0" applyNumberFormat="1" applyFont="1" applyFill="1" applyBorder="1" applyAlignment="1" applyProtection="1">
      <alignment horizontal="center" vertical="distributed" textRotation="90"/>
    </xf>
    <xf numFmtId="0" fontId="25" fillId="0" borderId="6" xfId="0" applyNumberFormat="1" applyFont="1" applyFill="1" applyBorder="1" applyAlignment="1" applyProtection="1">
      <alignment horizontal="center" vertical="distributed" textRotation="90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textRotation="90"/>
    </xf>
    <xf numFmtId="0" fontId="25" fillId="0" borderId="17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 textRotation="90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28" fillId="0" borderId="57" xfId="0" applyNumberFormat="1" applyFont="1" applyFill="1" applyBorder="1" applyAlignment="1" applyProtection="1">
      <alignment horizontal="center" vertical="top"/>
    </xf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horizontal="center" vertical="center" textRotation="90"/>
    </xf>
    <xf numFmtId="0" fontId="5" fillId="0" borderId="17" xfId="0" applyNumberFormat="1" applyFont="1" applyFill="1" applyBorder="1" applyAlignment="1" applyProtection="1">
      <alignment horizontal="center" vertical="center" textRotation="90" wrapText="1"/>
    </xf>
    <xf numFmtId="0" fontId="5" fillId="0" borderId="57" xfId="0" applyNumberFormat="1" applyFont="1" applyFill="1" applyBorder="1" applyAlignment="1" applyProtection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>
      <alignment horizontal="center"/>
    </xf>
    <xf numFmtId="0" fontId="5" fillId="0" borderId="26" xfId="0" applyNumberFormat="1" applyFont="1" applyFill="1" applyBorder="1" applyAlignment="1" applyProtection="1">
      <alignment vertical="top"/>
    </xf>
    <xf numFmtId="0" fontId="28" fillId="0" borderId="17" xfId="0" applyNumberFormat="1" applyFont="1" applyFill="1" applyBorder="1" applyAlignment="1" applyProtection="1">
      <alignment horizontal="left" vertical="top"/>
    </xf>
    <xf numFmtId="0" fontId="25" fillId="0" borderId="7" xfId="0" applyNumberFormat="1" applyFont="1" applyFill="1" applyBorder="1" applyAlignment="1" applyProtection="1">
      <alignment horizontal="left" vertical="top"/>
    </xf>
    <xf numFmtId="0" fontId="25" fillId="0" borderId="1" xfId="0" applyNumberFormat="1" applyFont="1" applyFill="1" applyBorder="1" applyAlignment="1" applyProtection="1">
      <alignment horizontal="left" vertical="top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top"/>
    </xf>
    <xf numFmtId="0" fontId="25" fillId="0" borderId="18" xfId="0" applyNumberFormat="1" applyFont="1" applyFill="1" applyBorder="1" applyAlignment="1" applyProtection="1">
      <alignment horizontal="left" vertical="top"/>
    </xf>
    <xf numFmtId="0" fontId="28" fillId="0" borderId="21" xfId="0" applyNumberFormat="1" applyFont="1" applyFill="1" applyBorder="1" applyAlignment="1" applyProtection="1">
      <alignment horizontal="center" vertical="top"/>
    </xf>
    <xf numFmtId="0" fontId="28" fillId="0" borderId="1" xfId="0" applyNumberFormat="1" applyFont="1" applyFill="1" applyBorder="1" applyAlignment="1" applyProtection="1">
      <alignment horizontal="left" vertical="top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top"/>
    </xf>
    <xf numFmtId="0" fontId="29" fillId="0" borderId="1" xfId="0" applyNumberFormat="1" applyFont="1" applyFill="1" applyBorder="1" applyAlignment="1" applyProtection="1">
      <alignment horizontal="left" vertical="top"/>
    </xf>
    <xf numFmtId="0" fontId="28" fillId="0" borderId="1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24" xfId="0" applyNumberFormat="1" applyFont="1" applyFill="1" applyBorder="1" applyAlignment="1" applyProtection="1">
      <alignment vertical="top"/>
    </xf>
    <xf numFmtId="0" fontId="28" fillId="0" borderId="69" xfId="0" applyNumberFormat="1" applyFont="1" applyFill="1" applyBorder="1" applyAlignment="1" applyProtection="1">
      <alignment horizontal="left" vertical="center"/>
    </xf>
    <xf numFmtId="0" fontId="5" fillId="0" borderId="38" xfId="0" applyNumberFormat="1" applyFont="1" applyFill="1" applyBorder="1" applyAlignment="1" applyProtection="1">
      <alignment horizontal="center"/>
    </xf>
    <xf numFmtId="0" fontId="5" fillId="0" borderId="39" xfId="0" applyNumberFormat="1" applyFont="1" applyFill="1" applyBorder="1" applyAlignment="1" applyProtection="1">
      <alignment horizontal="center"/>
    </xf>
    <xf numFmtId="0" fontId="5" fillId="0" borderId="43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11" fillId="0" borderId="56" xfId="0" applyNumberFormat="1" applyFont="1" applyFill="1" applyBorder="1" applyAlignment="1" applyProtection="1">
      <alignment vertical="center" wrapText="1"/>
    </xf>
    <xf numFmtId="1" fontId="12" fillId="0" borderId="56" xfId="1" applyNumberFormat="1" applyFont="1" applyFill="1" applyBorder="1" applyAlignment="1" applyProtection="1">
      <alignment horizontal="center" vertical="center" wrapText="1"/>
    </xf>
    <xf numFmtId="0" fontId="12" fillId="0" borderId="22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56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6" xfId="1" applyNumberFormat="1" applyFont="1" applyFill="1" applyBorder="1" applyAlignment="1" applyProtection="1">
      <alignment horizontal="left" vertical="center" wrapText="1"/>
    </xf>
    <xf numFmtId="0" fontId="4" fillId="0" borderId="75" xfId="1" applyNumberFormat="1" applyFont="1" applyFill="1" applyBorder="1" applyAlignment="1" applyProtection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11" fillId="0" borderId="16" xfId="1" applyNumberFormat="1" applyFont="1" applyFill="1" applyBorder="1" applyAlignment="1" applyProtection="1">
      <alignment horizontal="center" vertical="center"/>
    </xf>
    <xf numFmtId="0" fontId="11" fillId="0" borderId="54" xfId="1" applyNumberFormat="1" applyFont="1" applyFill="1" applyBorder="1" applyAlignment="1" applyProtection="1">
      <alignment horizontal="center" vertical="center"/>
    </xf>
    <xf numFmtId="0" fontId="5" fillId="0" borderId="84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12" fillId="0" borderId="85" xfId="1" applyNumberFormat="1" applyFont="1" applyFill="1" applyBorder="1" applyAlignment="1" applyProtection="1">
      <alignment horizontal="center" vertical="center" wrapText="1"/>
    </xf>
    <xf numFmtId="0" fontId="12" fillId="0" borderId="54" xfId="1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vertical="center" wrapText="1"/>
    </xf>
    <xf numFmtId="0" fontId="5" fillId="0" borderId="76" xfId="1" applyNumberFormat="1" applyFont="1" applyFill="1" applyBorder="1" applyAlignment="1" applyProtection="1">
      <alignment horizontal="center" vertical="center" wrapText="1"/>
    </xf>
    <xf numFmtId="0" fontId="12" fillId="0" borderId="77" xfId="1" applyNumberFormat="1" applyFont="1" applyFill="1" applyBorder="1" applyAlignment="1" applyProtection="1">
      <alignment horizontal="center" vertical="center" wrapText="1"/>
    </xf>
    <xf numFmtId="0" fontId="5" fillId="0" borderId="86" xfId="1" applyNumberFormat="1" applyFont="1" applyFill="1" applyBorder="1" applyAlignment="1" applyProtection="1">
      <alignment horizontal="left" vertical="center" wrapText="1"/>
    </xf>
    <xf numFmtId="0" fontId="7" fillId="0" borderId="78" xfId="0" applyNumberFormat="1" applyFont="1" applyFill="1" applyBorder="1" applyAlignment="1" applyProtection="1">
      <alignment vertical="center" wrapText="1"/>
    </xf>
    <xf numFmtId="1" fontId="5" fillId="0" borderId="78" xfId="1" applyNumberFormat="1" applyFont="1" applyFill="1" applyBorder="1" applyAlignment="1" applyProtection="1">
      <alignment horizontal="center" vertical="center" wrapText="1"/>
    </xf>
    <xf numFmtId="0" fontId="5" fillId="0" borderId="70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center" vertical="center" wrapText="1"/>
    </xf>
    <xf numFmtId="0" fontId="5" fillId="0" borderId="87" xfId="1" applyNumberFormat="1" applyFont="1" applyFill="1" applyBorder="1" applyAlignment="1" applyProtection="1">
      <alignment horizontal="left" vertical="center" wrapText="1"/>
    </xf>
    <xf numFmtId="0" fontId="7" fillId="0" borderId="52" xfId="0" applyNumberFormat="1" applyFont="1" applyFill="1" applyBorder="1" applyAlignment="1" applyProtection="1">
      <alignment vertical="center" wrapText="1"/>
    </xf>
    <xf numFmtId="0" fontId="5" fillId="0" borderId="85" xfId="1" applyNumberFormat="1" applyFont="1" applyFill="1" applyBorder="1" applyAlignment="1" applyProtection="1">
      <alignment horizontal="center" vertical="center" wrapText="1"/>
    </xf>
    <xf numFmtId="1" fontId="5" fillId="0" borderId="52" xfId="1" applyNumberFormat="1" applyFont="1" applyFill="1" applyBorder="1" applyAlignment="1" applyProtection="1">
      <alignment horizontal="center" vertical="center" wrapText="1"/>
    </xf>
    <xf numFmtId="0" fontId="5" fillId="0" borderId="68" xfId="1" applyNumberFormat="1" applyFont="1" applyFill="1" applyBorder="1" applyAlignment="1" applyProtection="1">
      <alignment horizontal="center" vertical="center" wrapText="1"/>
    </xf>
    <xf numFmtId="0" fontId="4" fillId="0" borderId="85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52" xfId="1" applyNumberFormat="1" applyFont="1" applyFill="1" applyBorder="1" applyAlignment="1" applyProtection="1">
      <alignment horizontal="center" vertical="center" wrapText="1"/>
    </xf>
    <xf numFmtId="0" fontId="4" fillId="0" borderId="69" xfId="1" applyNumberFormat="1" applyFont="1" applyFill="1" applyBorder="1" applyAlignment="1" applyProtection="1">
      <alignment horizontal="center" vertical="center" wrapText="1"/>
    </xf>
    <xf numFmtId="0" fontId="7" fillId="0" borderId="42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9" xfId="0" applyFont="1" applyBorder="1" applyAlignment="1">
      <alignment horizontal="left" vertical="center" wrapText="1"/>
    </xf>
    <xf numFmtId="0" fontId="23" fillId="0" borderId="55" xfId="1" applyNumberFormat="1" applyFont="1" applyFill="1" applyBorder="1" applyAlignment="1" applyProtection="1">
      <alignment vertical="top"/>
    </xf>
    <xf numFmtId="0" fontId="6" fillId="0" borderId="59" xfId="0" applyFont="1" applyBorder="1" applyAlignment="1">
      <alignment horizontal="left" vertical="center"/>
    </xf>
    <xf numFmtId="0" fontId="8" fillId="0" borderId="21" xfId="1" applyNumberFormat="1" applyFont="1" applyFill="1" applyBorder="1" applyAlignment="1" applyProtection="1">
      <alignment vertical="top"/>
    </xf>
    <xf numFmtId="0" fontId="8" fillId="0" borderId="15" xfId="1" applyNumberFormat="1" applyFont="1" applyFill="1" applyBorder="1" applyAlignment="1" applyProtection="1">
      <alignment vertical="top"/>
    </xf>
    <xf numFmtId="0" fontId="8" fillId="0" borderId="27" xfId="1" applyNumberFormat="1" applyFont="1" applyFill="1" applyBorder="1" applyAlignment="1" applyProtection="1">
      <alignment vertical="top"/>
    </xf>
    <xf numFmtId="0" fontId="8" fillId="0" borderId="16" xfId="1" applyNumberFormat="1" applyFont="1" applyFill="1" applyBorder="1" applyAlignment="1" applyProtection="1">
      <alignment vertical="top"/>
    </xf>
    <xf numFmtId="0" fontId="7" fillId="0" borderId="52" xfId="0" applyFont="1" applyBorder="1" applyAlignment="1">
      <alignment horizontal="left" vertical="center"/>
    </xf>
    <xf numFmtId="0" fontId="8" fillId="0" borderId="55" xfId="1" applyNumberFormat="1" applyFont="1" applyFill="1" applyBorder="1" applyAlignment="1" applyProtection="1">
      <alignment vertical="top"/>
    </xf>
    <xf numFmtId="0" fontId="7" fillId="0" borderId="59" xfId="0" applyFont="1" applyBorder="1" applyAlignment="1">
      <alignment horizontal="left" vertical="center"/>
    </xf>
    <xf numFmtId="0" fontId="4" fillId="0" borderId="55" xfId="1" applyNumberFormat="1" applyFont="1" applyFill="1" applyBorder="1" applyAlignment="1" applyProtection="1">
      <alignment horizontal="left" vertical="center" wrapText="1"/>
    </xf>
    <xf numFmtId="0" fontId="4" fillId="0" borderId="59" xfId="1" applyNumberFormat="1" applyFont="1" applyFill="1" applyBorder="1" applyAlignment="1" applyProtection="1">
      <alignment horizontal="left" vertical="center" wrapText="1"/>
    </xf>
    <xf numFmtId="0" fontId="5" fillId="0" borderId="16" xfId="1" applyNumberFormat="1" applyFont="1" applyFill="1" applyBorder="1" applyAlignment="1" applyProtection="1">
      <alignment horizontal="left" vertical="center" wrapText="1"/>
    </xf>
    <xf numFmtId="0" fontId="5" fillId="0" borderId="52" xfId="0" applyNumberFormat="1" applyFont="1" applyFill="1" applyBorder="1" applyAlignment="1" applyProtection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42" xfId="1" applyNumberFormat="1" applyFont="1" applyFill="1" applyBorder="1" applyAlignment="1" applyProtection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54" xfId="0" applyNumberFormat="1" applyFont="1" applyFill="1" applyBorder="1" applyAlignment="1" applyProtection="1">
      <alignment horizontal="center" vertical="center" wrapText="1"/>
    </xf>
    <xf numFmtId="0" fontId="6" fillId="0" borderId="50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top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5" fillId="0" borderId="45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3" borderId="78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21" fillId="0" borderId="4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6" xfId="1" applyNumberFormat="1" applyFont="1" applyFill="1" applyBorder="1" applyAlignment="1" applyProtection="1">
      <alignment horizontal="center" vertical="center" wrapText="1"/>
    </xf>
    <xf numFmtId="0" fontId="6" fillId="0" borderId="54" xfId="1" applyNumberFormat="1" applyFont="1" applyFill="1" applyBorder="1" applyAlignment="1" applyProtection="1">
      <alignment horizontal="center" vertical="center" wrapText="1"/>
    </xf>
    <xf numFmtId="0" fontId="6" fillId="0" borderId="55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horizontal="right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wrapText="1"/>
    </xf>
    <xf numFmtId="0" fontId="7" fillId="0" borderId="5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5" fillId="0" borderId="85" xfId="0" applyNumberFormat="1" applyFont="1" applyFill="1" applyBorder="1" applyAlignment="1" applyProtection="1">
      <alignment horizontal="center" vertical="center" wrapText="1"/>
    </xf>
    <xf numFmtId="0" fontId="7" fillId="0" borderId="57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6" fillId="0" borderId="37" xfId="0" applyNumberFormat="1" applyFont="1" applyFill="1" applyBorder="1" applyAlignment="1" applyProtection="1">
      <alignment horizontal="center" vertical="center" wrapText="1"/>
    </xf>
    <xf numFmtId="0" fontId="7" fillId="0" borderId="85" xfId="0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6" fillId="0" borderId="68" xfId="1" applyNumberFormat="1" applyFont="1" applyFill="1" applyBorder="1" applyAlignment="1" applyProtection="1">
      <alignment horizontal="center" vertical="center" wrapText="1"/>
    </xf>
    <xf numFmtId="0" fontId="6" fillId="0" borderId="75" xfId="1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84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45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17" fillId="0" borderId="35" xfId="2" applyFont="1" applyBorder="1"/>
    <xf numFmtId="0" fontId="17" fillId="0" borderId="57" xfId="2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1" fillId="0" borderId="28" xfId="2" applyFont="1" applyBorder="1" applyAlignment="1">
      <alignment horizontal="center"/>
    </xf>
    <xf numFmtId="0" fontId="31" fillId="0" borderId="89" xfId="2" applyFont="1" applyBorder="1" applyAlignment="1">
      <alignment horizontal="center"/>
    </xf>
    <xf numFmtId="0" fontId="31" fillId="0" borderId="90" xfId="2" applyFont="1" applyBorder="1" applyAlignment="1">
      <alignment horizontal="center"/>
    </xf>
    <xf numFmtId="0" fontId="31" fillId="0" borderId="91" xfId="2" applyFont="1" applyBorder="1" applyAlignment="1">
      <alignment horizontal="center"/>
    </xf>
    <xf numFmtId="0" fontId="32" fillId="0" borderId="38" xfId="2" applyFont="1" applyBorder="1" applyAlignment="1">
      <alignment horizont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30" fillId="0" borderId="5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80" xfId="0" applyNumberFormat="1" applyFont="1" applyFill="1" applyBorder="1" applyAlignment="1" applyProtection="1">
      <alignment horizontal="center" vertical="top" wrapText="1"/>
    </xf>
    <xf numFmtId="0" fontId="28" fillId="0" borderId="15" xfId="0" applyNumberFormat="1" applyFont="1" applyFill="1" applyBorder="1" applyAlignment="1" applyProtection="1">
      <alignment horizontal="center" vertical="top"/>
    </xf>
    <xf numFmtId="0" fontId="28" fillId="0" borderId="1" xfId="0" applyNumberFormat="1" applyFont="1" applyFill="1" applyBorder="1" applyAlignment="1" applyProtection="1">
      <alignment horizontal="center" vertical="top"/>
    </xf>
    <xf numFmtId="0" fontId="28" fillId="0" borderId="21" xfId="0" applyNumberFormat="1" applyFont="1" applyFill="1" applyBorder="1" applyAlignment="1" applyProtection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top"/>
    </xf>
    <xf numFmtId="0" fontId="8" fillId="0" borderId="23" xfId="0" applyNumberFormat="1" applyFont="1" applyFill="1" applyBorder="1" applyAlignment="1" applyProtection="1">
      <alignment horizontal="center" vertical="center" textRotation="90"/>
    </xf>
    <xf numFmtId="0" fontId="8" fillId="0" borderId="7" xfId="0" applyNumberFormat="1" applyFont="1" applyFill="1" applyBorder="1" applyAlignment="1" applyProtection="1">
      <alignment horizontal="center" vertical="center" textRotation="90"/>
    </xf>
    <xf numFmtId="0" fontId="8" fillId="0" borderId="79" xfId="0" applyNumberFormat="1" applyFont="1" applyFill="1" applyBorder="1" applyAlignment="1" applyProtection="1">
      <alignment horizontal="center" vertical="center" wrapText="1" shrinkToFit="1"/>
    </xf>
    <xf numFmtId="0" fontId="8" fillId="0" borderId="80" xfId="0" applyNumberFormat="1" applyFont="1" applyFill="1" applyBorder="1" applyAlignment="1" applyProtection="1">
      <alignment horizontal="center" vertical="center" wrapText="1" shrinkToFit="1"/>
    </xf>
    <xf numFmtId="0" fontId="8" fillId="0" borderId="12" xfId="0" applyNumberFormat="1" applyFont="1" applyFill="1" applyBorder="1" applyAlignment="1" applyProtection="1">
      <alignment horizontal="center" vertical="center" wrapText="1" shrinkToFit="1"/>
    </xf>
    <xf numFmtId="0" fontId="8" fillId="0" borderId="67" xfId="0" applyNumberFormat="1" applyFont="1" applyFill="1" applyBorder="1" applyAlignment="1" applyProtection="1">
      <alignment horizontal="center" vertical="center" wrapText="1" shrinkToFit="1"/>
    </xf>
    <xf numFmtId="0" fontId="8" fillId="0" borderId="2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6" xfId="0" applyNumberFormat="1" applyFont="1" applyFill="1" applyBorder="1" applyAlignment="1" applyProtection="1">
      <alignment horizontal="center" vertical="center" textRotation="90"/>
    </xf>
    <xf numFmtId="0" fontId="25" fillId="0" borderId="79" xfId="0" applyNumberFormat="1" applyFont="1" applyFill="1" applyBorder="1" applyAlignment="1" applyProtection="1">
      <alignment horizontal="center" vertical="center"/>
    </xf>
    <xf numFmtId="0" fontId="25" fillId="0" borderId="80" xfId="0" applyNumberFormat="1" applyFont="1" applyFill="1" applyBorder="1" applyAlignment="1" applyProtection="1">
      <alignment horizontal="center" vertical="center"/>
    </xf>
    <xf numFmtId="0" fontId="25" fillId="0" borderId="81" xfId="0" applyNumberFormat="1" applyFont="1" applyFill="1" applyBorder="1" applyAlignment="1" applyProtection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</xf>
    <xf numFmtId="0" fontId="25" fillId="0" borderId="67" xfId="0" applyNumberFormat="1" applyFont="1" applyFill="1" applyBorder="1" applyAlignment="1" applyProtection="1">
      <alignment horizontal="center" vertical="center"/>
    </xf>
    <xf numFmtId="0" fontId="25" fillId="0" borderId="57" xfId="0" applyNumberFormat="1" applyFont="1" applyFill="1" applyBorder="1" applyAlignment="1" applyProtection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textRotation="90"/>
    </xf>
    <xf numFmtId="0" fontId="25" fillId="0" borderId="7" xfId="0" applyNumberFormat="1" applyFont="1" applyFill="1" applyBorder="1" applyAlignment="1" applyProtection="1">
      <alignment horizontal="center" vertical="center" textRotation="90"/>
    </xf>
    <xf numFmtId="0" fontId="25" fillId="0" borderId="82" xfId="0" applyNumberFormat="1" applyFont="1" applyFill="1" applyBorder="1" applyAlignment="1" applyProtection="1">
      <alignment horizontal="center" vertical="center"/>
    </xf>
    <xf numFmtId="0" fontId="25" fillId="0" borderId="83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 textRotation="90"/>
    </xf>
    <xf numFmtId="0" fontId="25" fillId="0" borderId="15" xfId="0" applyNumberFormat="1" applyFont="1" applyFill="1" applyBorder="1" applyAlignment="1" applyProtection="1">
      <alignment horizontal="center" vertical="center" textRotation="90"/>
    </xf>
    <xf numFmtId="0" fontId="25" fillId="0" borderId="27" xfId="0" applyNumberFormat="1" applyFont="1" applyFill="1" applyBorder="1" applyAlignment="1" applyProtection="1">
      <alignment horizontal="center" vertical="center" textRotation="90"/>
    </xf>
    <xf numFmtId="0" fontId="8" fillId="0" borderId="79" xfId="0" applyNumberFormat="1" applyFont="1" applyFill="1" applyBorder="1" applyAlignment="1" applyProtection="1">
      <alignment horizontal="center" vertical="center" textRotation="90" wrapText="1"/>
    </xf>
    <xf numFmtId="0" fontId="8" fillId="0" borderId="58" xfId="0" applyNumberFormat="1" applyFont="1" applyFill="1" applyBorder="1" applyAlignment="1" applyProtection="1">
      <alignment horizontal="center" vertical="center" textRotation="90" wrapText="1"/>
    </xf>
    <xf numFmtId="0" fontId="3" fillId="0" borderId="58" xfId="0" applyNumberFormat="1" applyFont="1" applyFill="1" applyBorder="1" applyAlignment="1" applyProtection="1">
      <alignment horizontal="center" vertical="center" textRotation="90"/>
    </xf>
    <xf numFmtId="0" fontId="8" fillId="0" borderId="15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center" textRotation="90"/>
    </xf>
    <xf numFmtId="0" fontId="8" fillId="0" borderId="5" xfId="0" applyNumberFormat="1" applyFont="1" applyFill="1" applyBorder="1" applyAlignment="1" applyProtection="1">
      <alignment horizontal="center" vertical="center" textRotation="90"/>
    </xf>
    <xf numFmtId="0" fontId="8" fillId="0" borderId="45" xfId="0" applyNumberFormat="1" applyFont="1" applyFill="1" applyBorder="1" applyAlignment="1" applyProtection="1">
      <alignment horizontal="center" vertical="center" textRotation="90"/>
    </xf>
    <xf numFmtId="0" fontId="8" fillId="0" borderId="17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6" xfId="0" applyNumberFormat="1" applyFont="1" applyFill="1" applyBorder="1" applyAlignment="1" applyProtection="1">
      <alignment horizontal="center" vertical="center" textRotation="90" wrapText="1"/>
    </xf>
    <xf numFmtId="0" fontId="8" fillId="0" borderId="8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>
      <alignment horizontal="center" vertical="top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horizontal="center" vertical="distributed" textRotation="90"/>
    </xf>
    <xf numFmtId="0" fontId="25" fillId="0" borderId="2" xfId="0" applyNumberFormat="1" applyFont="1" applyFill="1" applyBorder="1" applyAlignment="1" applyProtection="1">
      <alignment horizontal="center" vertical="distributed" textRotation="90"/>
    </xf>
    <xf numFmtId="0" fontId="25" fillId="0" borderId="15" xfId="0" applyNumberFormat="1" applyFont="1" applyFill="1" applyBorder="1" applyAlignment="1" applyProtection="1">
      <alignment horizontal="center" vertical="distributed" textRotation="90"/>
    </xf>
    <xf numFmtId="0" fontId="25" fillId="0" borderId="1" xfId="0" applyNumberFormat="1" applyFont="1" applyFill="1" applyBorder="1" applyAlignment="1" applyProtection="1">
      <alignment horizontal="center" vertical="distributed" textRotation="90"/>
    </xf>
    <xf numFmtId="0" fontId="25" fillId="0" borderId="27" xfId="0" applyNumberFormat="1" applyFont="1" applyFill="1" applyBorder="1" applyAlignment="1" applyProtection="1">
      <alignment horizontal="center" vertical="distributed" textRotation="90"/>
    </xf>
    <xf numFmtId="0" fontId="25" fillId="0" borderId="6" xfId="0" applyNumberFormat="1" applyFont="1" applyFill="1" applyBorder="1" applyAlignment="1" applyProtection="1">
      <alignment horizontal="center" vertical="distributed" textRotation="90"/>
    </xf>
    <xf numFmtId="0" fontId="4" fillId="0" borderId="2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6" xfId="1" applyNumberFormat="1" applyFont="1" applyFill="1" applyBorder="1" applyAlignment="1" applyProtection="1">
      <alignment horizontal="center" vertical="top" wrapText="1"/>
    </xf>
    <xf numFmtId="0" fontId="4" fillId="0" borderId="45" xfId="1" applyNumberFormat="1" applyFont="1" applyFill="1" applyBorder="1" applyAlignment="1" applyProtection="1">
      <alignment horizontal="center" vertical="top" wrapText="1"/>
    </xf>
    <xf numFmtId="0" fontId="9" fillId="0" borderId="0" xfId="1" applyNumberFormat="1" applyFont="1" applyFill="1" applyBorder="1" applyAlignment="1" applyProtection="1">
      <alignment horizontal="center" vertical="top"/>
    </xf>
    <xf numFmtId="0" fontId="6" fillId="0" borderId="79" xfId="1" applyNumberFormat="1" applyFont="1" applyFill="1" applyBorder="1" applyAlignment="1" applyProtection="1">
      <alignment horizontal="center" vertical="center" wrapText="1"/>
    </xf>
    <xf numFmtId="0" fontId="6" fillId="0" borderId="58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top" wrapText="1"/>
    </xf>
    <xf numFmtId="0" fontId="4" fillId="0" borderId="6" xfId="1" applyNumberFormat="1" applyFont="1" applyFill="1" applyBorder="1" applyAlignment="1" applyProtection="1">
      <alignment horizontal="center" vertical="center" textRotation="90" wrapText="1"/>
    </xf>
    <xf numFmtId="0" fontId="4" fillId="0" borderId="7" xfId="1" applyNumberFormat="1" applyFont="1" applyFill="1" applyBorder="1" applyAlignment="1" applyProtection="1">
      <alignment horizontal="center" vertical="center" textRotation="90" wrapText="1"/>
    </xf>
    <xf numFmtId="0" fontId="4" fillId="0" borderId="10" xfId="1" applyNumberFormat="1" applyFont="1" applyFill="1" applyBorder="1" applyAlignment="1" applyProtection="1">
      <alignment horizontal="center" vertical="center" textRotation="90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/>
    </xf>
    <xf numFmtId="0" fontId="8" fillId="0" borderId="66" xfId="1" applyNumberFormat="1" applyFont="1" applyFill="1" applyBorder="1" applyAlignment="1" applyProtection="1">
      <alignment horizontal="center" vertical="top"/>
    </xf>
    <xf numFmtId="0" fontId="8" fillId="0" borderId="6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19" xfId="1" applyNumberFormat="1" applyFont="1" applyFill="1" applyBorder="1" applyAlignment="1" applyProtection="1">
      <alignment horizont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10" fillId="0" borderId="60" xfId="1" applyNumberFormat="1" applyFont="1" applyFill="1" applyBorder="1" applyAlignment="1" applyProtection="1">
      <alignment horizontal="center" vertical="top"/>
    </xf>
    <xf numFmtId="0" fontId="10" fillId="0" borderId="61" xfId="1" applyNumberFormat="1" applyFont="1" applyFill="1" applyBorder="1" applyAlignment="1" applyProtection="1">
      <alignment horizontal="center" vertical="top"/>
    </xf>
    <xf numFmtId="0" fontId="4" fillId="0" borderId="56" xfId="1" applyNumberFormat="1" applyFont="1" applyFill="1" applyBorder="1" applyAlignment="1" applyProtection="1">
      <alignment horizontal="center" vertical="center" textRotation="90" wrapText="1"/>
    </xf>
    <xf numFmtId="0" fontId="4" fillId="0" borderId="58" xfId="1" applyNumberFormat="1" applyFont="1" applyFill="1" applyBorder="1" applyAlignment="1" applyProtection="1">
      <alignment horizontal="center" vertical="center" textRotation="90" wrapText="1"/>
    </xf>
    <xf numFmtId="0" fontId="4" fillId="0" borderId="59" xfId="1" applyNumberFormat="1" applyFont="1" applyFill="1" applyBorder="1" applyAlignment="1" applyProtection="1">
      <alignment horizontal="center" vertical="center" textRotation="90" wrapText="1"/>
    </xf>
    <xf numFmtId="0" fontId="4" fillId="0" borderId="49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50" xfId="1" applyNumberFormat="1" applyFont="1" applyFill="1" applyBorder="1" applyAlignment="1" applyProtection="1">
      <alignment horizontal="left" vertical="top" wrapText="1"/>
    </xf>
    <xf numFmtId="0" fontId="4" fillId="0" borderId="25" xfId="1" applyNumberFormat="1" applyFont="1" applyFill="1" applyBorder="1" applyAlignment="1" applyProtection="1">
      <alignment horizontal="left" vertical="top" wrapText="1"/>
    </xf>
    <xf numFmtId="0" fontId="1" fillId="0" borderId="7" xfId="1" applyNumberFormat="1" applyFont="1" applyFill="1" applyBorder="1" applyAlignment="1" applyProtection="1">
      <alignment vertical="center"/>
    </xf>
    <xf numFmtId="0" fontId="1" fillId="0" borderId="10" xfId="1" applyNumberFormat="1" applyFont="1" applyFill="1" applyBorder="1" applyAlignment="1" applyProtection="1">
      <alignment vertical="center"/>
    </xf>
    <xf numFmtId="0" fontId="7" fillId="0" borderId="19" xfId="1" applyNumberFormat="1" applyFont="1" applyFill="1" applyBorder="1" applyAlignment="1" applyProtection="1">
      <alignment horizontal="left" vertical="center" wrapText="1"/>
    </xf>
    <xf numFmtId="0" fontId="24" fillId="0" borderId="26" xfId="1" applyNumberFormat="1" applyFont="1" applyFill="1" applyBorder="1" applyAlignment="1" applyProtection="1">
      <alignment horizontal="left" vertical="center" wrapText="1"/>
    </xf>
    <xf numFmtId="0" fontId="7" fillId="0" borderId="52" xfId="1" applyNumberFormat="1" applyFont="1" applyFill="1" applyBorder="1" applyAlignment="1" applyProtection="1">
      <alignment horizontal="left" vertical="center" wrapText="1"/>
    </xf>
    <xf numFmtId="0" fontId="7" fillId="0" borderId="53" xfId="1" applyNumberFormat="1" applyFont="1" applyFill="1" applyBorder="1" applyAlignment="1" applyProtection="1">
      <alignment horizontal="left" vertical="center" wrapText="1"/>
    </xf>
    <xf numFmtId="0" fontId="7" fillId="0" borderId="26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45" xfId="1" applyNumberFormat="1" applyFont="1" applyFill="1" applyBorder="1" applyAlignment="1" applyProtection="1">
      <alignment horizontal="center" vertical="center" wrapText="1"/>
    </xf>
    <xf numFmtId="0" fontId="7" fillId="0" borderId="42" xfId="1" applyNumberFormat="1" applyFont="1" applyFill="1" applyBorder="1" applyAlignment="1" applyProtection="1">
      <alignment horizontal="center" vertical="center" wrapText="1"/>
    </xf>
    <xf numFmtId="0" fontId="7" fillId="0" borderId="38" xfId="1" applyNumberFormat="1" applyFont="1" applyFill="1" applyBorder="1" applyAlignment="1" applyProtection="1">
      <alignment horizontal="center" vertical="center" wrapText="1"/>
    </xf>
    <xf numFmtId="0" fontId="7" fillId="0" borderId="43" xfId="1" applyNumberFormat="1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8" fillId="0" borderId="0" xfId="2" applyFont="1" applyBorder="1" applyAlignment="1">
      <alignment horizontal="center"/>
    </xf>
    <xf numFmtId="0" fontId="18" fillId="0" borderId="29" xfId="2" applyFont="1" applyBorder="1" applyAlignment="1">
      <alignment horizontal="center"/>
    </xf>
    <xf numFmtId="0" fontId="18" fillId="0" borderId="32" xfId="2" applyFont="1" applyBorder="1" applyAlignment="1">
      <alignment horizontal="center"/>
    </xf>
    <xf numFmtId="0" fontId="18" fillId="0" borderId="30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34" xfId="2" applyFont="1" applyBorder="1" applyAlignment="1">
      <alignment horizontal="center" vertical="center" wrapText="1"/>
    </xf>
    <xf numFmtId="0" fontId="18" fillId="0" borderId="40" xfId="2" applyFont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76201</xdr:rowOff>
    </xdr:from>
    <xdr:to>
      <xdr:col>10</xdr:col>
      <xdr:colOff>247650</xdr:colOff>
      <xdr:row>54</xdr:row>
      <xdr:rowOff>133351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504" t="5075" r="33534" b="9350"/>
        <a:stretch/>
      </xdr:blipFill>
      <xdr:spPr>
        <a:xfrm>
          <a:off x="133350" y="76201"/>
          <a:ext cx="6210300" cy="931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Q47" sqref="Q4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36"/>
  <sheetViews>
    <sheetView zoomScale="115" zoomScaleNormal="115" workbookViewId="0">
      <selection activeCell="O34" sqref="O34"/>
    </sheetView>
  </sheetViews>
  <sheetFormatPr defaultRowHeight="12.75" x14ac:dyDescent="0.2"/>
  <cols>
    <col min="1" max="1" width="2" style="279" customWidth="1"/>
    <col min="2" max="2" width="1" style="279" customWidth="1"/>
    <col min="3" max="10" width="2.5703125" style="279" customWidth="1"/>
    <col min="11" max="11" width="2.7109375" style="279" customWidth="1"/>
    <col min="12" max="12" width="2.28515625" style="279" customWidth="1"/>
    <col min="13" max="13" width="2.85546875" style="279" customWidth="1"/>
    <col min="14" max="14" width="2.42578125" style="279" customWidth="1"/>
    <col min="15" max="15" width="2.5703125" style="279" customWidth="1"/>
    <col min="16" max="16" width="2.7109375" style="279" customWidth="1"/>
    <col min="17" max="17" width="2.140625" style="279" customWidth="1"/>
    <col min="18" max="18" width="2.42578125" style="279" customWidth="1"/>
    <col min="19" max="19" width="2.7109375" style="279" customWidth="1"/>
    <col min="20" max="20" width="2.5703125" style="279" customWidth="1"/>
    <col min="21" max="21" width="2.85546875" style="279" customWidth="1"/>
    <col min="22" max="22" width="2.7109375" style="279" customWidth="1"/>
    <col min="23" max="24" width="2.42578125" style="279" customWidth="1"/>
    <col min="25" max="25" width="2.140625" style="279" customWidth="1"/>
    <col min="26" max="26" width="2.7109375" style="279" customWidth="1"/>
    <col min="27" max="27" width="2.28515625" style="279" customWidth="1"/>
    <col min="28" max="28" width="2.7109375" style="279" customWidth="1"/>
    <col min="29" max="29" width="2.85546875" style="279" customWidth="1"/>
    <col min="30" max="30" width="2.5703125" style="279" customWidth="1"/>
    <col min="31" max="31" width="2.7109375" style="279" customWidth="1"/>
    <col min="32" max="32" width="2.140625" style="279" customWidth="1"/>
    <col min="33" max="34" width="2.28515625" style="279" customWidth="1"/>
    <col min="35" max="35" width="2.42578125" style="279" customWidth="1"/>
    <col min="36" max="36" width="2.140625" style="279" customWidth="1"/>
    <col min="37" max="37" width="2.42578125" style="279" customWidth="1"/>
    <col min="38" max="40" width="2.28515625" style="279" customWidth="1"/>
    <col min="41" max="41" width="2.42578125" style="279" customWidth="1"/>
    <col min="42" max="42" width="2" style="279" customWidth="1"/>
    <col min="43" max="44" width="2.28515625" style="279" customWidth="1"/>
    <col min="45" max="46" width="2.42578125" style="279" customWidth="1"/>
    <col min="47" max="47" width="2.28515625" style="279" customWidth="1"/>
    <col min="48" max="48" width="2.140625" style="279" customWidth="1"/>
    <col min="49" max="49" width="2.28515625" style="279" customWidth="1"/>
    <col min="50" max="51" width="2.42578125" style="279" customWidth="1"/>
    <col min="52" max="52" width="2.85546875" style="279" customWidth="1"/>
    <col min="53" max="53" width="2.42578125" style="279" customWidth="1"/>
    <col min="54" max="54" width="2.7109375" style="279" customWidth="1"/>
    <col min="55" max="55" width="3" style="279" customWidth="1"/>
    <col min="56" max="56" width="4.85546875" style="279" customWidth="1"/>
    <col min="57" max="57" width="3.5703125" style="279" customWidth="1"/>
    <col min="58" max="58" width="3.7109375" style="279" customWidth="1"/>
    <col min="59" max="59" width="4.28515625" style="279" customWidth="1"/>
    <col min="60" max="60" width="3.7109375" style="279" customWidth="1"/>
    <col min="61" max="61" width="3.140625" style="279" customWidth="1"/>
    <col min="62" max="62" width="3.28515625" style="279" bestFit="1" customWidth="1"/>
    <col min="63" max="63" width="3.5703125" style="279" customWidth="1"/>
    <col min="64" max="67" width="2" style="279" customWidth="1"/>
    <col min="68" max="16384" width="9.140625" style="279"/>
  </cols>
  <sheetData>
    <row r="1" spans="1:305" ht="27" customHeight="1" x14ac:dyDescent="0.2">
      <c r="B1" s="282"/>
      <c r="N1" s="280"/>
      <c r="O1" s="280"/>
      <c r="P1" s="280"/>
      <c r="Q1" s="280"/>
      <c r="R1" s="280"/>
      <c r="S1" s="280"/>
      <c r="T1" s="280"/>
      <c r="U1" s="280"/>
      <c r="V1" s="536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281"/>
      <c r="BB1" s="280"/>
      <c r="BC1" s="280"/>
      <c r="BD1" s="533"/>
      <c r="BE1" s="533"/>
      <c r="BF1" s="534"/>
      <c r="BG1" s="534"/>
      <c r="BH1" s="534"/>
      <c r="BI1" s="534"/>
      <c r="BJ1" s="534"/>
    </row>
    <row r="2" spans="1:305" ht="35.450000000000003" customHeight="1" x14ac:dyDescent="0.2">
      <c r="B2" s="282"/>
      <c r="N2" s="280"/>
      <c r="O2" s="280"/>
      <c r="P2" s="280"/>
      <c r="Q2" s="280"/>
      <c r="R2" s="280"/>
      <c r="S2" s="280"/>
      <c r="T2" s="280"/>
      <c r="U2" s="280"/>
      <c r="V2" s="535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280"/>
      <c r="BC2" s="280"/>
      <c r="BD2" s="534"/>
      <c r="BE2" s="534"/>
      <c r="BF2" s="534"/>
      <c r="BG2" s="534"/>
      <c r="BH2" s="534"/>
      <c r="BI2" s="534"/>
      <c r="BJ2" s="534"/>
    </row>
    <row r="3" spans="1:305" ht="16.5" customHeight="1" thickBot="1" x14ac:dyDescent="0.25">
      <c r="A3" s="538" t="s">
        <v>168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9" t="s">
        <v>169</v>
      </c>
      <c r="BD3" s="539"/>
      <c r="BE3" s="539"/>
      <c r="BF3" s="539"/>
      <c r="BG3" s="539"/>
      <c r="BH3" s="539"/>
      <c r="BI3" s="539"/>
      <c r="BJ3" s="539"/>
      <c r="BK3" s="540"/>
    </row>
    <row r="4" spans="1:305" ht="21.75" customHeight="1" x14ac:dyDescent="0.2">
      <c r="A4" s="541" t="s">
        <v>0</v>
      </c>
      <c r="B4" s="542"/>
      <c r="C4" s="508" t="s">
        <v>170</v>
      </c>
      <c r="D4" s="509"/>
      <c r="E4" s="509"/>
      <c r="F4" s="510"/>
      <c r="G4" s="514" t="s">
        <v>171</v>
      </c>
      <c r="H4" s="508" t="s">
        <v>172</v>
      </c>
      <c r="I4" s="509"/>
      <c r="J4" s="510"/>
      <c r="K4" s="514" t="s">
        <v>173</v>
      </c>
      <c r="L4" s="508" t="s">
        <v>174</v>
      </c>
      <c r="M4" s="509"/>
      <c r="N4" s="509"/>
      <c r="O4" s="510"/>
      <c r="P4" s="508" t="s">
        <v>175</v>
      </c>
      <c r="Q4" s="509"/>
      <c r="R4" s="509"/>
      <c r="S4" s="510"/>
      <c r="T4" s="514" t="s">
        <v>176</v>
      </c>
      <c r="U4" s="508" t="s">
        <v>177</v>
      </c>
      <c r="V4" s="509"/>
      <c r="W4" s="510"/>
      <c r="X4" s="514" t="s">
        <v>178</v>
      </c>
      <c r="Y4" s="508" t="s">
        <v>179</v>
      </c>
      <c r="Z4" s="509"/>
      <c r="AA4" s="510"/>
      <c r="AB4" s="514" t="s">
        <v>180</v>
      </c>
      <c r="AC4" s="508" t="s">
        <v>181</v>
      </c>
      <c r="AD4" s="509"/>
      <c r="AE4" s="509"/>
      <c r="AF4" s="510"/>
      <c r="AG4" s="514" t="s">
        <v>182</v>
      </c>
      <c r="AH4" s="508" t="s">
        <v>183</v>
      </c>
      <c r="AI4" s="509"/>
      <c r="AJ4" s="510"/>
      <c r="AK4" s="514" t="s">
        <v>184</v>
      </c>
      <c r="AL4" s="508" t="s">
        <v>185</v>
      </c>
      <c r="AM4" s="509"/>
      <c r="AN4" s="509"/>
      <c r="AO4" s="510"/>
      <c r="AP4" s="508" t="s">
        <v>186</v>
      </c>
      <c r="AQ4" s="509"/>
      <c r="AR4" s="509"/>
      <c r="AS4" s="510"/>
      <c r="AT4" s="514" t="s">
        <v>187</v>
      </c>
      <c r="AU4" s="508" t="s">
        <v>188</v>
      </c>
      <c r="AV4" s="509"/>
      <c r="AW4" s="510"/>
      <c r="AX4" s="514" t="s">
        <v>189</v>
      </c>
      <c r="AY4" s="508" t="s">
        <v>190</v>
      </c>
      <c r="AZ4" s="509"/>
      <c r="BA4" s="509"/>
      <c r="BB4" s="516"/>
      <c r="BC4" s="518" t="s">
        <v>0</v>
      </c>
      <c r="BD4" s="521" t="s">
        <v>191</v>
      </c>
      <c r="BE4" s="499" t="s">
        <v>15</v>
      </c>
      <c r="BF4" s="501" t="s">
        <v>16</v>
      </c>
      <c r="BG4" s="502"/>
      <c r="BH4" s="505" t="s">
        <v>192</v>
      </c>
      <c r="BI4" s="505" t="s">
        <v>193</v>
      </c>
      <c r="BJ4" s="505" t="s">
        <v>1</v>
      </c>
      <c r="BK4" s="526" t="s">
        <v>5</v>
      </c>
    </row>
    <row r="5" spans="1:305" ht="21.75" customHeight="1" x14ac:dyDescent="0.2">
      <c r="A5" s="543"/>
      <c r="B5" s="544"/>
      <c r="C5" s="511"/>
      <c r="D5" s="512"/>
      <c r="E5" s="512"/>
      <c r="F5" s="513"/>
      <c r="G5" s="515"/>
      <c r="H5" s="511"/>
      <c r="I5" s="512"/>
      <c r="J5" s="513"/>
      <c r="K5" s="515"/>
      <c r="L5" s="511"/>
      <c r="M5" s="512"/>
      <c r="N5" s="512"/>
      <c r="O5" s="513"/>
      <c r="P5" s="511"/>
      <c r="Q5" s="512"/>
      <c r="R5" s="512"/>
      <c r="S5" s="513"/>
      <c r="T5" s="515"/>
      <c r="U5" s="511"/>
      <c r="V5" s="512"/>
      <c r="W5" s="513"/>
      <c r="X5" s="515"/>
      <c r="Y5" s="511"/>
      <c r="Z5" s="512"/>
      <c r="AA5" s="513"/>
      <c r="AB5" s="515"/>
      <c r="AC5" s="511"/>
      <c r="AD5" s="512"/>
      <c r="AE5" s="512"/>
      <c r="AF5" s="513"/>
      <c r="AG5" s="515"/>
      <c r="AH5" s="511"/>
      <c r="AI5" s="512"/>
      <c r="AJ5" s="513"/>
      <c r="AK5" s="515"/>
      <c r="AL5" s="511"/>
      <c r="AM5" s="512"/>
      <c r="AN5" s="512"/>
      <c r="AO5" s="513"/>
      <c r="AP5" s="511"/>
      <c r="AQ5" s="512"/>
      <c r="AR5" s="512"/>
      <c r="AS5" s="513"/>
      <c r="AT5" s="515"/>
      <c r="AU5" s="511"/>
      <c r="AV5" s="512"/>
      <c r="AW5" s="513"/>
      <c r="AX5" s="515"/>
      <c r="AY5" s="511"/>
      <c r="AZ5" s="512"/>
      <c r="BA5" s="512"/>
      <c r="BB5" s="517"/>
      <c r="BC5" s="519"/>
      <c r="BD5" s="522"/>
      <c r="BE5" s="500"/>
      <c r="BF5" s="503"/>
      <c r="BG5" s="504"/>
      <c r="BH5" s="506"/>
      <c r="BI5" s="506"/>
      <c r="BJ5" s="506"/>
      <c r="BK5" s="527"/>
    </row>
    <row r="6" spans="1:305" ht="19.899999999999999" customHeight="1" x14ac:dyDescent="0.2">
      <c r="A6" s="543"/>
      <c r="B6" s="544"/>
      <c r="C6" s="283"/>
      <c r="D6" s="283"/>
      <c r="E6" s="283"/>
      <c r="F6" s="284"/>
      <c r="G6" s="515"/>
      <c r="H6" s="283"/>
      <c r="I6" s="283"/>
      <c r="J6" s="284"/>
      <c r="K6" s="515"/>
      <c r="L6" s="283"/>
      <c r="M6" s="283"/>
      <c r="N6" s="283"/>
      <c r="O6" s="283"/>
      <c r="P6" s="283"/>
      <c r="Q6" s="283"/>
      <c r="R6" s="283"/>
      <c r="S6" s="284"/>
      <c r="T6" s="515"/>
      <c r="U6" s="283"/>
      <c r="V6" s="283"/>
      <c r="W6" s="284"/>
      <c r="X6" s="515"/>
      <c r="Y6" s="283"/>
      <c r="Z6" s="283"/>
      <c r="AA6" s="284"/>
      <c r="AB6" s="515"/>
      <c r="AC6" s="283"/>
      <c r="AD6" s="283"/>
      <c r="AE6" s="283"/>
      <c r="AF6" s="284"/>
      <c r="AG6" s="515"/>
      <c r="AH6" s="283"/>
      <c r="AI6" s="283"/>
      <c r="AJ6" s="284"/>
      <c r="AK6" s="515"/>
      <c r="AL6" s="283"/>
      <c r="AM6" s="283"/>
      <c r="AN6" s="283"/>
      <c r="AO6" s="283"/>
      <c r="AP6" s="283"/>
      <c r="AQ6" s="283"/>
      <c r="AR6" s="283"/>
      <c r="AS6" s="284"/>
      <c r="AT6" s="515"/>
      <c r="AU6" s="283"/>
      <c r="AV6" s="283"/>
      <c r="AW6" s="284"/>
      <c r="AX6" s="515"/>
      <c r="AY6" s="283" t="s">
        <v>194</v>
      </c>
      <c r="AZ6" s="283"/>
      <c r="BA6" s="283"/>
      <c r="BB6" s="285"/>
      <c r="BC6" s="519"/>
      <c r="BD6" s="523"/>
      <c r="BE6" s="500"/>
      <c r="BF6" s="529" t="s">
        <v>195</v>
      </c>
      <c r="BG6" s="532" t="s">
        <v>196</v>
      </c>
      <c r="BH6" s="506"/>
      <c r="BI6" s="506"/>
      <c r="BJ6" s="506"/>
      <c r="BK6" s="527"/>
    </row>
    <row r="7" spans="1:305" ht="12.75" customHeight="1" x14ac:dyDescent="0.2">
      <c r="A7" s="543"/>
      <c r="B7" s="544"/>
      <c r="C7" s="286"/>
      <c r="D7" s="286"/>
      <c r="E7" s="286"/>
      <c r="F7" s="287"/>
      <c r="G7" s="515"/>
      <c r="H7" s="286"/>
      <c r="I7" s="286"/>
      <c r="J7" s="287"/>
      <c r="K7" s="515"/>
      <c r="L7" s="286"/>
      <c r="M7" s="286"/>
      <c r="N7" s="286"/>
      <c r="O7" s="286"/>
      <c r="P7" s="286"/>
      <c r="Q7" s="286"/>
      <c r="R7" s="286"/>
      <c r="S7" s="287"/>
      <c r="T7" s="515"/>
      <c r="U7" s="286"/>
      <c r="V7" s="286"/>
      <c r="W7" s="287"/>
      <c r="X7" s="515"/>
      <c r="Y7" s="286"/>
      <c r="Z7" s="286"/>
      <c r="AA7" s="287"/>
      <c r="AB7" s="515"/>
      <c r="AC7" s="286"/>
      <c r="AD7" s="286"/>
      <c r="AE7" s="286"/>
      <c r="AF7" s="287"/>
      <c r="AG7" s="515"/>
      <c r="AH7" s="286"/>
      <c r="AI7" s="286"/>
      <c r="AJ7" s="287"/>
      <c r="AK7" s="515"/>
      <c r="AL7" s="286"/>
      <c r="AM7" s="286"/>
      <c r="AN7" s="286"/>
      <c r="AO7" s="286"/>
      <c r="AP7" s="286"/>
      <c r="AQ7" s="286"/>
      <c r="AR7" s="286"/>
      <c r="AS7" s="287"/>
      <c r="AT7" s="515"/>
      <c r="AU7" s="286"/>
      <c r="AV7" s="286"/>
      <c r="AW7" s="287"/>
      <c r="AX7" s="515"/>
      <c r="AY7" s="286"/>
      <c r="AZ7" s="286"/>
      <c r="BA7" s="286"/>
      <c r="BB7" s="285"/>
      <c r="BC7" s="519"/>
      <c r="BD7" s="523"/>
      <c r="BE7" s="500"/>
      <c r="BF7" s="530"/>
      <c r="BG7" s="532"/>
      <c r="BH7" s="506"/>
      <c r="BI7" s="506"/>
      <c r="BJ7" s="506"/>
      <c r="BK7" s="527"/>
    </row>
    <row r="8" spans="1:305" ht="12.75" customHeight="1" x14ac:dyDescent="0.2">
      <c r="A8" s="543"/>
      <c r="B8" s="544"/>
      <c r="C8" s="286">
        <v>1</v>
      </c>
      <c r="D8" s="286">
        <v>8</v>
      </c>
      <c r="E8" s="286">
        <v>15</v>
      </c>
      <c r="F8" s="286">
        <v>22</v>
      </c>
      <c r="G8" s="515"/>
      <c r="H8" s="286">
        <v>6</v>
      </c>
      <c r="I8" s="286">
        <v>13</v>
      </c>
      <c r="J8" s="286">
        <v>20</v>
      </c>
      <c r="K8" s="515"/>
      <c r="L8" s="286">
        <v>3</v>
      </c>
      <c r="M8" s="287">
        <v>10</v>
      </c>
      <c r="N8" s="286">
        <v>17</v>
      </c>
      <c r="O8" s="286">
        <v>24</v>
      </c>
      <c r="P8" s="286">
        <v>1</v>
      </c>
      <c r="Q8" s="286">
        <v>8</v>
      </c>
      <c r="R8" s="286">
        <v>15</v>
      </c>
      <c r="S8" s="286">
        <v>22</v>
      </c>
      <c r="T8" s="515"/>
      <c r="U8" s="286">
        <v>5</v>
      </c>
      <c r="V8" s="286">
        <v>12</v>
      </c>
      <c r="W8" s="286">
        <v>19</v>
      </c>
      <c r="X8" s="515"/>
      <c r="Y8" s="286">
        <v>2</v>
      </c>
      <c r="Z8" s="286">
        <v>9</v>
      </c>
      <c r="AA8" s="286">
        <v>16</v>
      </c>
      <c r="AB8" s="515"/>
      <c r="AC8" s="286">
        <v>2</v>
      </c>
      <c r="AD8" s="286">
        <v>9</v>
      </c>
      <c r="AE8" s="286">
        <v>16</v>
      </c>
      <c r="AF8" s="286">
        <v>23</v>
      </c>
      <c r="AG8" s="515"/>
      <c r="AH8" s="286">
        <v>6</v>
      </c>
      <c r="AI8" s="286">
        <v>13</v>
      </c>
      <c r="AJ8" s="286">
        <v>20</v>
      </c>
      <c r="AK8" s="515"/>
      <c r="AL8" s="286">
        <v>4</v>
      </c>
      <c r="AM8" s="286">
        <v>11</v>
      </c>
      <c r="AN8" s="286">
        <v>18</v>
      </c>
      <c r="AO8" s="286">
        <v>25</v>
      </c>
      <c r="AP8" s="286">
        <v>1</v>
      </c>
      <c r="AQ8" s="286">
        <v>8</v>
      </c>
      <c r="AR8" s="286">
        <v>15</v>
      </c>
      <c r="AS8" s="286">
        <v>22</v>
      </c>
      <c r="AT8" s="515"/>
      <c r="AU8" s="286">
        <v>6</v>
      </c>
      <c r="AV8" s="286">
        <v>13</v>
      </c>
      <c r="AW8" s="286">
        <v>20</v>
      </c>
      <c r="AX8" s="515"/>
      <c r="AY8" s="286">
        <v>3</v>
      </c>
      <c r="AZ8" s="286">
        <v>10</v>
      </c>
      <c r="BA8" s="286">
        <v>17</v>
      </c>
      <c r="BB8" s="288">
        <v>24</v>
      </c>
      <c r="BC8" s="519"/>
      <c r="BD8" s="523"/>
      <c r="BE8" s="500"/>
      <c r="BF8" s="530"/>
      <c r="BG8" s="532"/>
      <c r="BH8" s="506"/>
      <c r="BI8" s="506"/>
      <c r="BJ8" s="506"/>
      <c r="BK8" s="527"/>
    </row>
    <row r="9" spans="1:305" ht="12.75" customHeight="1" x14ac:dyDescent="0.2">
      <c r="A9" s="543"/>
      <c r="B9" s="544"/>
      <c r="C9" s="286">
        <v>7</v>
      </c>
      <c r="D9" s="286">
        <v>14</v>
      </c>
      <c r="E9" s="286">
        <v>21</v>
      </c>
      <c r="F9" s="286">
        <v>28</v>
      </c>
      <c r="G9" s="515"/>
      <c r="H9" s="286">
        <v>12</v>
      </c>
      <c r="I9" s="286">
        <v>19</v>
      </c>
      <c r="J9" s="286">
        <v>26</v>
      </c>
      <c r="K9" s="515"/>
      <c r="L9" s="286">
        <v>9</v>
      </c>
      <c r="M9" s="286">
        <v>16</v>
      </c>
      <c r="N9" s="286">
        <v>23</v>
      </c>
      <c r="O9" s="286">
        <v>30</v>
      </c>
      <c r="P9" s="286">
        <v>7</v>
      </c>
      <c r="Q9" s="286">
        <v>14</v>
      </c>
      <c r="R9" s="286">
        <v>21</v>
      </c>
      <c r="S9" s="286">
        <v>28</v>
      </c>
      <c r="T9" s="515"/>
      <c r="U9" s="286">
        <v>11</v>
      </c>
      <c r="V9" s="286">
        <v>18</v>
      </c>
      <c r="W9" s="286">
        <v>25</v>
      </c>
      <c r="X9" s="515"/>
      <c r="Y9" s="286">
        <v>8</v>
      </c>
      <c r="Z9" s="286">
        <v>15</v>
      </c>
      <c r="AA9" s="286">
        <v>22</v>
      </c>
      <c r="AB9" s="515"/>
      <c r="AC9" s="286">
        <v>8</v>
      </c>
      <c r="AD9" s="286">
        <v>15</v>
      </c>
      <c r="AE9" s="286">
        <v>22</v>
      </c>
      <c r="AF9" s="286">
        <v>29</v>
      </c>
      <c r="AG9" s="515"/>
      <c r="AH9" s="286">
        <v>12</v>
      </c>
      <c r="AI9" s="286">
        <v>19</v>
      </c>
      <c r="AJ9" s="286">
        <v>26</v>
      </c>
      <c r="AK9" s="515"/>
      <c r="AL9" s="286">
        <v>10</v>
      </c>
      <c r="AM9" s="286">
        <v>17</v>
      </c>
      <c r="AN9" s="286">
        <v>24</v>
      </c>
      <c r="AO9" s="286">
        <v>31</v>
      </c>
      <c r="AP9" s="286">
        <v>7</v>
      </c>
      <c r="AQ9" s="286">
        <v>14</v>
      </c>
      <c r="AR9" s="286">
        <v>21</v>
      </c>
      <c r="AS9" s="286">
        <v>28</v>
      </c>
      <c r="AT9" s="515"/>
      <c r="AU9" s="286">
        <v>12</v>
      </c>
      <c r="AV9" s="286">
        <v>19</v>
      </c>
      <c r="AW9" s="286">
        <v>26</v>
      </c>
      <c r="AX9" s="515"/>
      <c r="AY9" s="286">
        <v>9</v>
      </c>
      <c r="AZ9" s="286">
        <v>16</v>
      </c>
      <c r="BA9" s="286">
        <v>23</v>
      </c>
      <c r="BB9" s="288">
        <v>31</v>
      </c>
      <c r="BC9" s="519"/>
      <c r="BD9" s="523"/>
      <c r="BE9" s="500"/>
      <c r="BF9" s="530"/>
      <c r="BG9" s="532"/>
      <c r="BH9" s="506"/>
      <c r="BI9" s="506"/>
      <c r="BJ9" s="506"/>
      <c r="BK9" s="527"/>
    </row>
    <row r="10" spans="1:305" ht="12.75" customHeight="1" x14ac:dyDescent="0.2">
      <c r="A10" s="543"/>
      <c r="B10" s="544"/>
      <c r="C10" s="286"/>
      <c r="D10" s="286"/>
      <c r="E10" s="286"/>
      <c r="F10" s="286"/>
      <c r="G10" s="515"/>
      <c r="H10" s="286"/>
      <c r="I10" s="286"/>
      <c r="J10" s="286"/>
      <c r="K10" s="515"/>
      <c r="L10" s="286"/>
      <c r="M10" s="286"/>
      <c r="N10" s="286"/>
      <c r="O10" s="286"/>
      <c r="P10" s="286"/>
      <c r="Q10" s="286"/>
      <c r="R10" s="286"/>
      <c r="S10" s="286"/>
      <c r="T10" s="515"/>
      <c r="U10" s="286"/>
      <c r="V10" s="286"/>
      <c r="W10" s="286"/>
      <c r="X10" s="515"/>
      <c r="Y10" s="286"/>
      <c r="Z10" s="286"/>
      <c r="AA10" s="286"/>
      <c r="AB10" s="515"/>
      <c r="AC10" s="286"/>
      <c r="AD10" s="286"/>
      <c r="AE10" s="286"/>
      <c r="AF10" s="286"/>
      <c r="AG10" s="515"/>
      <c r="AH10" s="286"/>
      <c r="AI10" s="286"/>
      <c r="AJ10" s="286"/>
      <c r="AK10" s="515"/>
      <c r="AL10" s="286"/>
      <c r="AM10" s="286"/>
      <c r="AN10" s="286"/>
      <c r="AO10" s="286"/>
      <c r="AP10" s="286"/>
      <c r="AQ10" s="286"/>
      <c r="AR10" s="286"/>
      <c r="AS10" s="286"/>
      <c r="AT10" s="515"/>
      <c r="AU10" s="286"/>
      <c r="AV10" s="286"/>
      <c r="AW10" s="286"/>
      <c r="AX10" s="515"/>
      <c r="AY10" s="286"/>
      <c r="AZ10" s="286"/>
      <c r="BA10" s="286"/>
      <c r="BB10" s="288"/>
      <c r="BC10" s="519"/>
      <c r="BD10" s="523"/>
      <c r="BE10" s="500"/>
      <c r="BF10" s="530"/>
      <c r="BG10" s="532"/>
      <c r="BH10" s="506"/>
      <c r="BI10" s="506"/>
      <c r="BJ10" s="506"/>
      <c r="BK10" s="527"/>
    </row>
    <row r="11" spans="1:305" ht="12.75" customHeight="1" x14ac:dyDescent="0.2">
      <c r="A11" s="543"/>
      <c r="B11" s="544"/>
      <c r="C11" s="286"/>
      <c r="D11" s="286"/>
      <c r="E11" s="286"/>
      <c r="F11" s="286"/>
      <c r="G11" s="515"/>
      <c r="H11" s="286"/>
      <c r="I11" s="286"/>
      <c r="J11" s="286"/>
      <c r="K11" s="515"/>
      <c r="L11" s="286"/>
      <c r="M11" s="286"/>
      <c r="N11" s="286"/>
      <c r="O11" s="286"/>
      <c r="P11" s="286"/>
      <c r="Q11" s="286"/>
      <c r="R11" s="286"/>
      <c r="S11" s="286"/>
      <c r="T11" s="515"/>
      <c r="U11" s="286"/>
      <c r="V11" s="286"/>
      <c r="W11" s="286"/>
      <c r="X11" s="515"/>
      <c r="Y11" s="286"/>
      <c r="Z11" s="286"/>
      <c r="AA11" s="286"/>
      <c r="AB11" s="515"/>
      <c r="AC11" s="286"/>
      <c r="AD11" s="286"/>
      <c r="AE11" s="286"/>
      <c r="AF11" s="286"/>
      <c r="AG11" s="515"/>
      <c r="AH11" s="286"/>
      <c r="AI11" s="286"/>
      <c r="AJ11" s="286"/>
      <c r="AK11" s="515"/>
      <c r="AL11" s="286"/>
      <c r="AM11" s="286"/>
      <c r="AN11" s="286"/>
      <c r="AO11" s="286"/>
      <c r="AP11" s="286"/>
      <c r="AQ11" s="286"/>
      <c r="AR11" s="286"/>
      <c r="AS11" s="286"/>
      <c r="AT11" s="515"/>
      <c r="AU11" s="286"/>
      <c r="AV11" s="286"/>
      <c r="AW11" s="286"/>
      <c r="AX11" s="515"/>
      <c r="AY11" s="286"/>
      <c r="AZ11" s="286"/>
      <c r="BA11" s="286"/>
      <c r="BB11" s="288"/>
      <c r="BC11" s="519"/>
      <c r="BD11" s="523"/>
      <c r="BE11" s="500"/>
      <c r="BF11" s="530"/>
      <c r="BG11" s="532"/>
      <c r="BH11" s="506"/>
      <c r="BI11" s="506"/>
      <c r="BJ11" s="506"/>
      <c r="BK11" s="527"/>
    </row>
    <row r="12" spans="1:305" ht="12.75" customHeight="1" x14ac:dyDescent="0.2">
      <c r="A12" s="543"/>
      <c r="B12" s="544"/>
      <c r="C12" s="286"/>
      <c r="D12" s="286"/>
      <c r="E12" s="286"/>
      <c r="F12" s="286"/>
      <c r="G12" s="515"/>
      <c r="H12" s="286"/>
      <c r="I12" s="286"/>
      <c r="J12" s="286"/>
      <c r="K12" s="515"/>
      <c r="L12" s="286"/>
      <c r="M12" s="286"/>
      <c r="N12" s="286"/>
      <c r="O12" s="286"/>
      <c r="P12" s="286"/>
      <c r="Q12" s="286"/>
      <c r="R12" s="286"/>
      <c r="S12" s="286"/>
      <c r="T12" s="515"/>
      <c r="U12" s="286"/>
      <c r="V12" s="286"/>
      <c r="W12" s="286"/>
      <c r="X12" s="515"/>
      <c r="Y12" s="286"/>
      <c r="Z12" s="286"/>
      <c r="AA12" s="286"/>
      <c r="AB12" s="515"/>
      <c r="AC12" s="286"/>
      <c r="AD12" s="286"/>
      <c r="AE12" s="286"/>
      <c r="AF12" s="286"/>
      <c r="AG12" s="515"/>
      <c r="AH12" s="286"/>
      <c r="AI12" s="286"/>
      <c r="AJ12" s="286"/>
      <c r="AK12" s="515"/>
      <c r="AL12" s="286"/>
      <c r="AM12" s="286"/>
      <c r="AN12" s="286"/>
      <c r="AO12" s="286"/>
      <c r="AP12" s="286"/>
      <c r="AQ12" s="286"/>
      <c r="AR12" s="286"/>
      <c r="AS12" s="286"/>
      <c r="AT12" s="515"/>
      <c r="AU12" s="286"/>
      <c r="AV12" s="286"/>
      <c r="AW12" s="286"/>
      <c r="AX12" s="515"/>
      <c r="AY12" s="286"/>
      <c r="AZ12" s="286"/>
      <c r="BA12" s="286"/>
      <c r="BB12" s="288"/>
      <c r="BC12" s="519"/>
      <c r="BD12" s="523"/>
      <c r="BE12" s="500"/>
      <c r="BF12" s="530"/>
      <c r="BG12" s="532"/>
      <c r="BH12" s="506"/>
      <c r="BI12" s="506"/>
      <c r="BJ12" s="506"/>
      <c r="BK12" s="527"/>
    </row>
    <row r="13" spans="1:305" x14ac:dyDescent="0.2">
      <c r="A13" s="545"/>
      <c r="B13" s="546"/>
      <c r="C13" s="286"/>
      <c r="D13" s="286"/>
      <c r="E13" s="286"/>
      <c r="F13" s="286"/>
      <c r="G13" s="515"/>
      <c r="H13" s="286"/>
      <c r="I13" s="286"/>
      <c r="J13" s="286"/>
      <c r="K13" s="515"/>
      <c r="L13" s="286"/>
      <c r="M13" s="286"/>
      <c r="N13" s="286"/>
      <c r="O13" s="286"/>
      <c r="P13" s="286"/>
      <c r="Q13" s="286"/>
      <c r="R13" s="286"/>
      <c r="S13" s="286"/>
      <c r="T13" s="515"/>
      <c r="U13" s="286"/>
      <c r="V13" s="286"/>
      <c r="W13" s="286"/>
      <c r="X13" s="515"/>
      <c r="Y13" s="286"/>
      <c r="Z13" s="286"/>
      <c r="AA13" s="286"/>
      <c r="AB13" s="515"/>
      <c r="AC13" s="286"/>
      <c r="AD13" s="286"/>
      <c r="AE13" s="286"/>
      <c r="AF13" s="286"/>
      <c r="AG13" s="515"/>
      <c r="AH13" s="286"/>
      <c r="AI13" s="286"/>
      <c r="AJ13" s="286"/>
      <c r="AK13" s="515"/>
      <c r="AL13" s="286"/>
      <c r="AM13" s="286"/>
      <c r="AN13" s="286"/>
      <c r="AO13" s="286"/>
      <c r="AP13" s="286"/>
      <c r="AQ13" s="286"/>
      <c r="AR13" s="286"/>
      <c r="AS13" s="286"/>
      <c r="AT13" s="515"/>
      <c r="AU13" s="286"/>
      <c r="AV13" s="286"/>
      <c r="AW13" s="286"/>
      <c r="AX13" s="515"/>
      <c r="AY13" s="286"/>
      <c r="AZ13" s="286"/>
      <c r="BA13" s="286"/>
      <c r="BB13" s="288"/>
      <c r="BC13" s="520"/>
      <c r="BD13" s="523"/>
      <c r="BE13" s="500"/>
      <c r="BF13" s="531"/>
      <c r="BG13" s="532"/>
      <c r="BH13" s="507"/>
      <c r="BI13" s="507"/>
      <c r="BJ13" s="507"/>
      <c r="BK13" s="528"/>
    </row>
    <row r="14" spans="1:305" x14ac:dyDescent="0.2">
      <c r="A14" s="289"/>
      <c r="B14" s="290"/>
      <c r="C14" s="291">
        <v>1</v>
      </c>
      <c r="D14" s="291">
        <v>2</v>
      </c>
      <c r="E14" s="291">
        <v>3</v>
      </c>
      <c r="F14" s="291">
        <v>4</v>
      </c>
      <c r="G14" s="291">
        <v>5</v>
      </c>
      <c r="H14" s="291">
        <v>6</v>
      </c>
      <c r="I14" s="291">
        <v>7</v>
      </c>
      <c r="J14" s="291">
        <v>8</v>
      </c>
      <c r="K14" s="291">
        <v>9</v>
      </c>
      <c r="L14" s="291">
        <v>10</v>
      </c>
      <c r="M14" s="291">
        <v>11</v>
      </c>
      <c r="N14" s="291">
        <v>12</v>
      </c>
      <c r="O14" s="291">
        <v>13</v>
      </c>
      <c r="P14" s="291">
        <v>14</v>
      </c>
      <c r="Q14" s="291">
        <v>15</v>
      </c>
      <c r="R14" s="291">
        <v>16</v>
      </c>
      <c r="S14" s="291">
        <v>17</v>
      </c>
      <c r="T14" s="291">
        <v>18</v>
      </c>
      <c r="U14" s="291">
        <v>19</v>
      </c>
      <c r="V14" s="291">
        <v>20</v>
      </c>
      <c r="W14" s="291">
        <v>21</v>
      </c>
      <c r="X14" s="291">
        <v>22</v>
      </c>
      <c r="Y14" s="291">
        <v>23</v>
      </c>
      <c r="Z14" s="291">
        <v>24</v>
      </c>
      <c r="AA14" s="291">
        <v>25</v>
      </c>
      <c r="AB14" s="291">
        <v>26</v>
      </c>
      <c r="AC14" s="291">
        <v>27</v>
      </c>
      <c r="AD14" s="291">
        <v>28</v>
      </c>
      <c r="AE14" s="291">
        <v>29</v>
      </c>
      <c r="AF14" s="291">
        <v>30</v>
      </c>
      <c r="AG14" s="291">
        <v>31</v>
      </c>
      <c r="AH14" s="291">
        <v>32</v>
      </c>
      <c r="AI14" s="291">
        <v>33</v>
      </c>
      <c r="AJ14" s="291">
        <v>34</v>
      </c>
      <c r="AK14" s="291">
        <v>35</v>
      </c>
      <c r="AL14" s="291">
        <v>36</v>
      </c>
      <c r="AM14" s="291">
        <v>37</v>
      </c>
      <c r="AN14" s="291">
        <v>38</v>
      </c>
      <c r="AO14" s="291">
        <v>39</v>
      </c>
      <c r="AP14" s="291">
        <v>40</v>
      </c>
      <c r="AQ14" s="291">
        <v>41</v>
      </c>
      <c r="AR14" s="291">
        <v>42</v>
      </c>
      <c r="AS14" s="291">
        <v>43</v>
      </c>
      <c r="AT14" s="291">
        <v>44</v>
      </c>
      <c r="AU14" s="291">
        <v>45</v>
      </c>
      <c r="AV14" s="291">
        <v>46</v>
      </c>
      <c r="AW14" s="291">
        <v>47</v>
      </c>
      <c r="AX14" s="291">
        <v>48</v>
      </c>
      <c r="AY14" s="291">
        <v>49</v>
      </c>
      <c r="AZ14" s="291">
        <v>50</v>
      </c>
      <c r="BA14" s="291">
        <v>51</v>
      </c>
      <c r="BB14" s="291">
        <v>52</v>
      </c>
      <c r="BC14" s="292"/>
      <c r="BD14" s="293"/>
      <c r="BE14" s="294"/>
      <c r="BF14" s="295"/>
      <c r="BG14" s="295"/>
      <c r="BH14" s="294"/>
      <c r="BI14" s="294"/>
      <c r="BJ14" s="294"/>
      <c r="BK14" s="294"/>
    </row>
    <row r="15" spans="1:305" s="312" customFormat="1" x14ac:dyDescent="0.2">
      <c r="A15" s="524">
        <v>1</v>
      </c>
      <c r="B15" s="525"/>
      <c r="C15" s="296"/>
      <c r="D15" s="297"/>
      <c r="E15" s="298"/>
      <c r="F15" s="298"/>
      <c r="G15" s="299"/>
      <c r="H15" s="298"/>
      <c r="I15" s="297"/>
      <c r="J15" s="297"/>
      <c r="K15" s="300">
        <v>17</v>
      </c>
      <c r="L15" s="297"/>
      <c r="M15" s="297"/>
      <c r="N15" s="297"/>
      <c r="O15" s="297"/>
      <c r="P15" s="297"/>
      <c r="Q15" s="297"/>
      <c r="R15" s="297"/>
      <c r="S15" s="297"/>
      <c r="T15" s="297" t="s">
        <v>197</v>
      </c>
      <c r="U15" s="297" t="s">
        <v>197</v>
      </c>
      <c r="V15" s="297"/>
      <c r="W15" s="297"/>
      <c r="X15" s="301"/>
      <c r="Y15" s="297"/>
      <c r="Z15" s="297">
        <v>22</v>
      </c>
      <c r="AA15" s="297"/>
      <c r="AB15" s="301"/>
      <c r="AC15" s="297"/>
      <c r="AD15" s="297"/>
      <c r="AE15" s="297"/>
      <c r="AF15" s="297"/>
      <c r="AG15" s="301"/>
      <c r="AH15" s="297"/>
      <c r="AI15" s="297"/>
      <c r="AJ15" s="297"/>
      <c r="AK15" s="301"/>
      <c r="AL15" s="297"/>
      <c r="AM15" s="297"/>
      <c r="AN15" s="297"/>
      <c r="AO15" s="297"/>
      <c r="AP15" s="297"/>
      <c r="AQ15" s="297"/>
      <c r="AR15" s="302" t="s">
        <v>198</v>
      </c>
      <c r="AS15" s="297" t="s">
        <v>198</v>
      </c>
      <c r="AT15" s="297" t="s">
        <v>197</v>
      </c>
      <c r="AU15" s="297" t="s">
        <v>197</v>
      </c>
      <c r="AV15" s="297" t="s">
        <v>197</v>
      </c>
      <c r="AW15" s="297" t="s">
        <v>197</v>
      </c>
      <c r="AX15" s="297" t="s">
        <v>197</v>
      </c>
      <c r="AY15" s="297" t="s">
        <v>197</v>
      </c>
      <c r="AZ15" s="297" t="s">
        <v>197</v>
      </c>
      <c r="BA15" s="303" t="s">
        <v>197</v>
      </c>
      <c r="BB15" s="304" t="s">
        <v>197</v>
      </c>
      <c r="BC15" s="305">
        <v>1</v>
      </c>
      <c r="BD15" s="306">
        <v>39</v>
      </c>
      <c r="BE15" s="307"/>
      <c r="BF15" s="308"/>
      <c r="BG15" s="309"/>
      <c r="BH15" s="306">
        <v>2</v>
      </c>
      <c r="BI15" s="307"/>
      <c r="BJ15" s="310">
        <v>11</v>
      </c>
      <c r="BK15" s="311">
        <v>52</v>
      </c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  <c r="FL15" s="279"/>
      <c r="FM15" s="279"/>
      <c r="FN15" s="279"/>
      <c r="FO15" s="279"/>
      <c r="FP15" s="279"/>
      <c r="FQ15" s="279"/>
      <c r="FR15" s="279"/>
      <c r="FS15" s="279"/>
      <c r="FT15" s="279"/>
      <c r="FU15" s="279"/>
      <c r="FV15" s="279"/>
      <c r="FW15" s="279"/>
      <c r="FX15" s="279"/>
      <c r="FY15" s="279"/>
      <c r="FZ15" s="279"/>
      <c r="GA15" s="279"/>
      <c r="GB15" s="279"/>
      <c r="GC15" s="279"/>
      <c r="GD15" s="279"/>
      <c r="GE15" s="279"/>
      <c r="GF15" s="279"/>
      <c r="GG15" s="279"/>
      <c r="GH15" s="279"/>
      <c r="GI15" s="279"/>
      <c r="GJ15" s="279"/>
      <c r="GK15" s="279"/>
      <c r="GL15" s="279"/>
      <c r="GM15" s="279"/>
      <c r="GN15" s="279"/>
      <c r="GO15" s="279"/>
      <c r="GP15" s="279"/>
      <c r="GQ15" s="279"/>
      <c r="GR15" s="279"/>
      <c r="GS15" s="279"/>
      <c r="GT15" s="279"/>
      <c r="GU15" s="279"/>
      <c r="GV15" s="279"/>
      <c r="GW15" s="279"/>
      <c r="GX15" s="279"/>
      <c r="GY15" s="279"/>
      <c r="GZ15" s="279"/>
      <c r="HA15" s="279"/>
      <c r="HB15" s="279"/>
      <c r="HC15" s="279"/>
      <c r="HD15" s="279"/>
      <c r="HE15" s="279"/>
      <c r="HF15" s="279"/>
      <c r="HG15" s="279"/>
      <c r="HH15" s="279"/>
      <c r="HI15" s="279"/>
      <c r="HJ15" s="279"/>
      <c r="HK15" s="279"/>
      <c r="HL15" s="279"/>
      <c r="HM15" s="279"/>
      <c r="HN15" s="279"/>
      <c r="HO15" s="279"/>
      <c r="HP15" s="279"/>
      <c r="HQ15" s="279"/>
      <c r="HR15" s="279"/>
      <c r="HS15" s="279"/>
      <c r="HT15" s="279"/>
      <c r="HU15" s="279"/>
      <c r="HV15" s="279"/>
      <c r="HW15" s="279"/>
      <c r="HX15" s="279"/>
      <c r="HY15" s="279"/>
      <c r="HZ15" s="279"/>
      <c r="IA15" s="279"/>
      <c r="IB15" s="279"/>
      <c r="IC15" s="279"/>
      <c r="ID15" s="279"/>
      <c r="IE15" s="279"/>
      <c r="IF15" s="279"/>
      <c r="IG15" s="279"/>
      <c r="IH15" s="279"/>
      <c r="II15" s="279"/>
      <c r="IJ15" s="279"/>
      <c r="IK15" s="279"/>
      <c r="IL15" s="279"/>
      <c r="IM15" s="279"/>
      <c r="IN15" s="279"/>
      <c r="IO15" s="279"/>
      <c r="IP15" s="279"/>
      <c r="IQ15" s="279"/>
      <c r="IR15" s="279"/>
      <c r="IS15" s="279"/>
      <c r="IT15" s="279"/>
      <c r="IU15" s="279"/>
      <c r="IV15" s="279"/>
      <c r="IW15" s="279"/>
      <c r="IX15" s="279"/>
      <c r="IY15" s="279"/>
      <c r="IZ15" s="279"/>
      <c r="JA15" s="279"/>
      <c r="JB15" s="279"/>
      <c r="JC15" s="279"/>
      <c r="JD15" s="279"/>
      <c r="JE15" s="279"/>
      <c r="JF15" s="279"/>
      <c r="JG15" s="279"/>
      <c r="JH15" s="279"/>
      <c r="JI15" s="279"/>
      <c r="JJ15" s="279"/>
      <c r="JK15" s="279"/>
      <c r="JL15" s="279"/>
      <c r="JM15" s="279"/>
      <c r="JN15" s="279"/>
      <c r="JO15" s="279"/>
      <c r="JP15" s="279"/>
      <c r="JQ15" s="279"/>
      <c r="JR15" s="279"/>
      <c r="JS15" s="279"/>
      <c r="JT15" s="279"/>
      <c r="JU15" s="279"/>
      <c r="JV15" s="279"/>
      <c r="JW15" s="279"/>
      <c r="JX15" s="279"/>
      <c r="JY15" s="279"/>
      <c r="JZ15" s="279"/>
      <c r="KA15" s="279"/>
      <c r="KB15" s="279"/>
      <c r="KC15" s="279"/>
      <c r="KD15" s="279"/>
      <c r="KE15" s="279"/>
      <c r="KF15" s="279"/>
      <c r="KG15" s="279"/>
      <c r="KH15" s="279"/>
      <c r="KI15" s="279"/>
      <c r="KJ15" s="279"/>
      <c r="KK15" s="279"/>
      <c r="KL15" s="279"/>
      <c r="KM15" s="279"/>
      <c r="KN15" s="279"/>
      <c r="KO15" s="279"/>
      <c r="KP15" s="279"/>
      <c r="KQ15" s="279"/>
      <c r="KR15" s="279"/>
      <c r="KS15" s="279"/>
    </row>
    <row r="16" spans="1:305" ht="12.75" customHeight="1" x14ac:dyDescent="0.2">
      <c r="A16" s="497">
        <v>2</v>
      </c>
      <c r="B16" s="498"/>
      <c r="C16" s="300"/>
      <c r="D16" s="300"/>
      <c r="E16" s="300"/>
      <c r="F16" s="300"/>
      <c r="G16" s="300"/>
      <c r="H16" s="313"/>
      <c r="I16" s="300"/>
      <c r="J16" s="300"/>
      <c r="K16" s="300">
        <v>16</v>
      </c>
      <c r="L16" s="300"/>
      <c r="M16" s="300"/>
      <c r="N16" s="300"/>
      <c r="O16" s="300"/>
      <c r="P16" s="314"/>
      <c r="Q16" s="315"/>
      <c r="R16" s="300"/>
      <c r="S16" s="316" t="s">
        <v>199</v>
      </c>
      <c r="T16" s="317" t="s">
        <v>197</v>
      </c>
      <c r="U16" s="317" t="s">
        <v>197</v>
      </c>
      <c r="V16" s="300"/>
      <c r="W16" s="300"/>
      <c r="X16" s="300"/>
      <c r="Y16" s="300"/>
      <c r="Z16" s="300">
        <v>19</v>
      </c>
      <c r="AA16" s="300"/>
      <c r="AB16" s="313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18">
        <v>0</v>
      </c>
      <c r="AP16" s="316">
        <v>0</v>
      </c>
      <c r="AQ16" s="316">
        <v>8</v>
      </c>
      <c r="AR16" s="318">
        <v>8</v>
      </c>
      <c r="AS16" s="319" t="s">
        <v>198</v>
      </c>
      <c r="AT16" s="318" t="s">
        <v>200</v>
      </c>
      <c r="AU16" s="300" t="s">
        <v>197</v>
      </c>
      <c r="AV16" s="300" t="s">
        <v>197</v>
      </c>
      <c r="AW16" s="300" t="s">
        <v>197</v>
      </c>
      <c r="AX16" s="300" t="s">
        <v>197</v>
      </c>
      <c r="AY16" s="300" t="s">
        <v>197</v>
      </c>
      <c r="AZ16" s="300" t="s">
        <v>197</v>
      </c>
      <c r="BA16" s="300" t="s">
        <v>197</v>
      </c>
      <c r="BB16" s="320" t="s">
        <v>197</v>
      </c>
      <c r="BC16" s="321">
        <v>2</v>
      </c>
      <c r="BD16" s="306">
        <v>35</v>
      </c>
      <c r="BE16" s="306">
        <v>2</v>
      </c>
      <c r="BF16" s="306">
        <v>2</v>
      </c>
      <c r="BG16" s="306"/>
      <c r="BH16" s="306">
        <v>2</v>
      </c>
      <c r="BI16" s="306"/>
      <c r="BJ16" s="310">
        <v>11</v>
      </c>
      <c r="BK16" s="311">
        <v>52</v>
      </c>
    </row>
    <row r="17" spans="1:63" ht="13.5" thickBot="1" x14ac:dyDescent="0.25">
      <c r="A17" s="495">
        <v>3</v>
      </c>
      <c r="B17" s="496"/>
      <c r="C17" s="315"/>
      <c r="D17" s="315"/>
      <c r="E17" s="315"/>
      <c r="F17" s="315"/>
      <c r="G17" s="315"/>
      <c r="H17" s="322"/>
      <c r="I17" s="315"/>
      <c r="J17" s="315"/>
      <c r="K17" s="315">
        <v>14</v>
      </c>
      <c r="L17" s="315"/>
      <c r="M17" s="315"/>
      <c r="N17" s="315"/>
      <c r="O17" s="315"/>
      <c r="P17" s="316"/>
      <c r="Q17" s="315">
        <v>0</v>
      </c>
      <c r="R17" s="315">
        <v>8</v>
      </c>
      <c r="S17" s="323">
        <v>8</v>
      </c>
      <c r="T17" s="317" t="s">
        <v>197</v>
      </c>
      <c r="U17" s="317" t="s">
        <v>197</v>
      </c>
      <c r="V17" s="315"/>
      <c r="W17" s="315"/>
      <c r="X17" s="315"/>
      <c r="Y17" s="315"/>
      <c r="Z17" s="315">
        <v>10</v>
      </c>
      <c r="AA17" s="315"/>
      <c r="AB17" s="322"/>
      <c r="AC17" s="315"/>
      <c r="AD17" s="315"/>
      <c r="AE17" s="316"/>
      <c r="AF17" s="315">
        <v>0</v>
      </c>
      <c r="AG17" s="315">
        <v>8</v>
      </c>
      <c r="AH17" s="315">
        <v>8</v>
      </c>
      <c r="AI17" s="324" t="s">
        <v>201</v>
      </c>
      <c r="AJ17" s="322" t="s">
        <v>202</v>
      </c>
      <c r="AK17" s="322" t="s">
        <v>202</v>
      </c>
      <c r="AL17" s="322" t="s">
        <v>202</v>
      </c>
      <c r="AM17" s="322" t="s">
        <v>202</v>
      </c>
      <c r="AN17" s="325" t="s">
        <v>203</v>
      </c>
      <c r="AO17" s="325" t="s">
        <v>203</v>
      </c>
      <c r="AP17" s="325" t="s">
        <v>203</v>
      </c>
      <c r="AQ17" s="325" t="s">
        <v>203</v>
      </c>
      <c r="AR17" s="322" t="s">
        <v>204</v>
      </c>
      <c r="AS17" s="322" t="s">
        <v>204</v>
      </c>
      <c r="AT17" s="322"/>
      <c r="AU17" s="300"/>
      <c r="AV17" s="300"/>
      <c r="AW17" s="300"/>
      <c r="AX17" s="300"/>
      <c r="AY17" s="300"/>
      <c r="AZ17" s="300"/>
      <c r="BA17" s="300"/>
      <c r="BB17" s="320"/>
      <c r="BC17" s="326">
        <v>3</v>
      </c>
      <c r="BD17" s="327">
        <v>24</v>
      </c>
      <c r="BE17" s="327">
        <v>2</v>
      </c>
      <c r="BF17" s="327">
        <v>4</v>
      </c>
      <c r="BG17" s="327">
        <v>4</v>
      </c>
      <c r="BH17" s="327">
        <v>1</v>
      </c>
      <c r="BI17" s="327">
        <v>6</v>
      </c>
      <c r="BJ17" s="328">
        <v>2</v>
      </c>
      <c r="BK17" s="329">
        <v>43</v>
      </c>
    </row>
    <row r="18" spans="1:63" ht="13.5" thickBot="1" x14ac:dyDescent="0.25">
      <c r="B18" s="282"/>
      <c r="BB18" s="330" t="s">
        <v>205</v>
      </c>
      <c r="BC18" s="331"/>
      <c r="BD18" s="332">
        <v>98</v>
      </c>
      <c r="BE18" s="332">
        <v>4</v>
      </c>
      <c r="BF18" s="332">
        <v>6</v>
      </c>
      <c r="BG18" s="332">
        <v>4</v>
      </c>
      <c r="BH18" s="332">
        <v>5</v>
      </c>
      <c r="BI18" s="332">
        <v>6</v>
      </c>
      <c r="BJ18" s="333">
        <v>24</v>
      </c>
      <c r="BK18" s="334">
        <v>147</v>
      </c>
    </row>
    <row r="19" spans="1:63" ht="18.600000000000001" customHeight="1" x14ac:dyDescent="0.2">
      <c r="A19" s="493" t="s">
        <v>206</v>
      </c>
      <c r="B19" s="493"/>
      <c r="C19" s="493"/>
      <c r="D19" s="493"/>
      <c r="E19" s="493"/>
      <c r="F19" s="493"/>
      <c r="G19" s="280"/>
      <c r="H19" s="493" t="s">
        <v>207</v>
      </c>
      <c r="I19" s="493"/>
      <c r="J19" s="493"/>
      <c r="K19" s="493"/>
      <c r="L19" s="493"/>
      <c r="M19" s="493"/>
      <c r="N19" s="493"/>
      <c r="O19" s="280"/>
      <c r="P19" s="493" t="s">
        <v>208</v>
      </c>
      <c r="Q19" s="493"/>
      <c r="R19" s="493"/>
      <c r="S19" s="493"/>
      <c r="T19" s="493"/>
      <c r="U19" s="493"/>
      <c r="V19" s="493"/>
      <c r="W19" s="335"/>
      <c r="X19" s="493" t="s">
        <v>209</v>
      </c>
      <c r="Y19" s="493"/>
      <c r="Z19" s="493"/>
      <c r="AA19" s="493"/>
      <c r="AB19" s="493"/>
      <c r="AC19" s="493"/>
      <c r="AD19" s="493"/>
      <c r="AE19" s="280"/>
      <c r="AF19" s="493" t="s">
        <v>210</v>
      </c>
      <c r="AG19" s="493"/>
      <c r="AH19" s="493"/>
      <c r="AI19" s="493"/>
      <c r="AJ19" s="493"/>
      <c r="AK19" s="493"/>
      <c r="AL19" s="493"/>
      <c r="AM19" s="280"/>
      <c r="AN19" s="493" t="s">
        <v>2</v>
      </c>
      <c r="AO19" s="493"/>
      <c r="AP19" s="493"/>
      <c r="AQ19" s="493"/>
      <c r="AR19" s="493"/>
      <c r="AS19" s="493"/>
      <c r="AT19" s="493"/>
      <c r="AU19" s="280"/>
      <c r="AV19" s="493" t="s">
        <v>211</v>
      </c>
      <c r="AW19" s="493"/>
      <c r="AX19" s="493"/>
      <c r="AY19" s="493"/>
      <c r="AZ19" s="493"/>
      <c r="BA19" s="493"/>
      <c r="BB19" s="493"/>
      <c r="BC19" s="494" t="s">
        <v>212</v>
      </c>
      <c r="BD19" s="494"/>
      <c r="BE19" s="494"/>
      <c r="BF19" s="494"/>
      <c r="BG19" s="493" t="s">
        <v>1</v>
      </c>
      <c r="BH19" s="493"/>
      <c r="BI19" s="493"/>
      <c r="BJ19" s="493"/>
      <c r="BK19" s="280"/>
    </row>
    <row r="20" spans="1:63" ht="21" customHeight="1" x14ac:dyDescent="0.2">
      <c r="A20" s="493"/>
      <c r="B20" s="493"/>
      <c r="C20" s="493"/>
      <c r="D20" s="493"/>
      <c r="E20" s="493"/>
      <c r="F20" s="493"/>
      <c r="G20" s="280"/>
      <c r="H20" s="493"/>
      <c r="I20" s="493"/>
      <c r="J20" s="493"/>
      <c r="K20" s="493"/>
      <c r="L20" s="493"/>
      <c r="M20" s="493"/>
      <c r="N20" s="493"/>
      <c r="O20" s="280"/>
      <c r="P20" s="493"/>
      <c r="Q20" s="493"/>
      <c r="R20" s="493"/>
      <c r="S20" s="493"/>
      <c r="T20" s="493"/>
      <c r="U20" s="493"/>
      <c r="V20" s="493"/>
      <c r="W20" s="335"/>
      <c r="X20" s="493"/>
      <c r="Y20" s="493"/>
      <c r="Z20" s="493"/>
      <c r="AA20" s="493"/>
      <c r="AB20" s="493"/>
      <c r="AC20" s="493"/>
      <c r="AD20" s="493"/>
      <c r="AE20" s="280"/>
      <c r="AF20" s="493"/>
      <c r="AG20" s="493"/>
      <c r="AH20" s="493"/>
      <c r="AI20" s="493"/>
      <c r="AJ20" s="493"/>
      <c r="AK20" s="493"/>
      <c r="AL20" s="493"/>
      <c r="AM20" s="280"/>
      <c r="AN20" s="493"/>
      <c r="AO20" s="493"/>
      <c r="AP20" s="493"/>
      <c r="AQ20" s="493"/>
      <c r="AR20" s="493"/>
      <c r="AS20" s="493"/>
      <c r="AT20" s="493"/>
      <c r="AU20" s="280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280"/>
    </row>
    <row r="21" spans="1:63" ht="19.5" customHeight="1" x14ac:dyDescent="0.2">
      <c r="A21" s="493"/>
      <c r="B21" s="493"/>
      <c r="C21" s="493"/>
      <c r="D21" s="493"/>
      <c r="E21" s="493"/>
      <c r="F21" s="493"/>
      <c r="G21" s="280"/>
      <c r="H21" s="493"/>
      <c r="I21" s="493"/>
      <c r="J21" s="493"/>
      <c r="K21" s="493"/>
      <c r="L21" s="493"/>
      <c r="M21" s="493"/>
      <c r="N21" s="493"/>
      <c r="O21" s="280"/>
      <c r="P21" s="493"/>
      <c r="Q21" s="493"/>
      <c r="R21" s="493"/>
      <c r="S21" s="493"/>
      <c r="T21" s="493"/>
      <c r="U21" s="493"/>
      <c r="V21" s="493"/>
      <c r="W21" s="335"/>
      <c r="X21" s="493"/>
      <c r="Y21" s="493"/>
      <c r="Z21" s="493"/>
      <c r="AA21" s="493"/>
      <c r="AB21" s="493"/>
      <c r="AC21" s="493"/>
      <c r="AD21" s="493"/>
      <c r="AE21" s="280"/>
      <c r="AF21" s="493"/>
      <c r="AG21" s="493"/>
      <c r="AH21" s="493"/>
      <c r="AI21" s="493"/>
      <c r="AJ21" s="493"/>
      <c r="AK21" s="493"/>
      <c r="AL21" s="493"/>
      <c r="AM21" s="280"/>
      <c r="AN21" s="493"/>
      <c r="AO21" s="493"/>
      <c r="AP21" s="493"/>
      <c r="AQ21" s="493"/>
      <c r="AR21" s="493"/>
      <c r="AS21" s="493"/>
      <c r="AT21" s="493"/>
      <c r="AU21" s="280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280"/>
    </row>
    <row r="22" spans="1:63" ht="19.899999999999999" customHeight="1" x14ac:dyDescent="0.2">
      <c r="A22" s="493"/>
      <c r="B22" s="493"/>
      <c r="C22" s="493"/>
      <c r="D22" s="493"/>
      <c r="E22" s="493"/>
      <c r="F22" s="493"/>
      <c r="G22" s="280"/>
      <c r="H22" s="493"/>
      <c r="I22" s="493"/>
      <c r="J22" s="493"/>
      <c r="K22" s="493"/>
      <c r="L22" s="493"/>
      <c r="M22" s="493"/>
      <c r="N22" s="493"/>
      <c r="O22" s="280"/>
      <c r="P22" s="493"/>
      <c r="Q22" s="493"/>
      <c r="R22" s="493"/>
      <c r="S22" s="493"/>
      <c r="T22" s="493"/>
      <c r="U22" s="493"/>
      <c r="V22" s="493"/>
      <c r="W22" s="335"/>
      <c r="X22" s="493"/>
      <c r="Y22" s="493"/>
      <c r="Z22" s="493"/>
      <c r="AA22" s="493"/>
      <c r="AB22" s="493"/>
      <c r="AC22" s="493"/>
      <c r="AD22" s="493"/>
      <c r="AE22" s="280"/>
      <c r="AF22" s="493"/>
      <c r="AG22" s="493"/>
      <c r="AH22" s="493"/>
      <c r="AI22" s="493"/>
      <c r="AJ22" s="493"/>
      <c r="AK22" s="493"/>
      <c r="AL22" s="493"/>
      <c r="AM22" s="280"/>
      <c r="AN22" s="493"/>
      <c r="AO22" s="493"/>
      <c r="AP22" s="493"/>
      <c r="AQ22" s="493"/>
      <c r="AR22" s="493"/>
      <c r="AS22" s="493"/>
      <c r="AT22" s="493"/>
      <c r="AU22" s="280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280"/>
    </row>
    <row r="23" spans="1:63" ht="12.75" customHeight="1" x14ac:dyDescent="0.2">
      <c r="A23" s="493"/>
      <c r="B23" s="493"/>
      <c r="C23" s="493"/>
      <c r="D23" s="493"/>
      <c r="E23" s="493"/>
      <c r="F23" s="493"/>
      <c r="G23" s="280"/>
      <c r="H23" s="493"/>
      <c r="I23" s="493"/>
      <c r="J23" s="493"/>
      <c r="K23" s="493"/>
      <c r="L23" s="493"/>
      <c r="M23" s="493"/>
      <c r="N23" s="493"/>
      <c r="O23" s="280"/>
      <c r="P23" s="493"/>
      <c r="Q23" s="493"/>
      <c r="R23" s="493"/>
      <c r="S23" s="493"/>
      <c r="T23" s="493"/>
      <c r="U23" s="493"/>
      <c r="V23" s="493"/>
      <c r="W23" s="335"/>
      <c r="X23" s="493"/>
      <c r="Y23" s="493"/>
      <c r="Z23" s="493"/>
      <c r="AA23" s="493"/>
      <c r="AB23" s="493"/>
      <c r="AC23" s="493"/>
      <c r="AD23" s="493"/>
      <c r="AE23" s="280"/>
      <c r="AF23" s="493"/>
      <c r="AG23" s="493"/>
      <c r="AH23" s="493"/>
      <c r="AI23" s="493"/>
      <c r="AJ23" s="493"/>
      <c r="AK23" s="493"/>
      <c r="AL23" s="493"/>
      <c r="AM23" s="280"/>
      <c r="AN23" s="493"/>
      <c r="AO23" s="493"/>
      <c r="AP23" s="493"/>
      <c r="AQ23" s="493"/>
      <c r="AR23" s="493"/>
      <c r="AS23" s="493"/>
      <c r="AT23" s="493"/>
      <c r="AU23" s="280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280"/>
    </row>
    <row r="24" spans="1:63" ht="12.75" customHeight="1" x14ac:dyDescent="0.2">
      <c r="B24" s="282"/>
      <c r="C24" s="336"/>
      <c r="D24" s="336"/>
      <c r="E24" s="336"/>
      <c r="F24" s="336"/>
      <c r="G24" s="336"/>
      <c r="H24" s="336"/>
      <c r="I24" s="280"/>
      <c r="J24" s="280"/>
      <c r="K24" s="280"/>
      <c r="L24" s="336"/>
      <c r="M24" s="336"/>
      <c r="N24" s="336"/>
      <c r="O24" s="336"/>
      <c r="P24" s="336"/>
      <c r="Q24" s="337"/>
      <c r="R24" s="338"/>
      <c r="S24" s="336"/>
      <c r="T24" s="336"/>
      <c r="U24" s="336"/>
      <c r="V24" s="336"/>
      <c r="W24" s="336"/>
      <c r="X24" s="336"/>
      <c r="Y24" s="336"/>
      <c r="Z24" s="336"/>
      <c r="AA24" s="339"/>
      <c r="AB24" s="339"/>
      <c r="AC24" s="336"/>
      <c r="AD24" s="336"/>
      <c r="AE24" s="336"/>
      <c r="AF24" s="336"/>
      <c r="AG24" s="336"/>
      <c r="AH24" s="336"/>
      <c r="AI24" s="280"/>
      <c r="AJ24" s="280"/>
      <c r="AK24" s="280"/>
      <c r="AL24" s="336"/>
      <c r="AM24" s="336"/>
      <c r="AN24" s="336"/>
      <c r="AO24" s="336"/>
      <c r="AP24" s="336"/>
      <c r="AQ24" s="339"/>
      <c r="AR24" s="339"/>
      <c r="AS24" s="336"/>
      <c r="AT24" s="336"/>
      <c r="AU24" s="336"/>
      <c r="AV24" s="336"/>
      <c r="AW24" s="336"/>
      <c r="AX24" s="336"/>
      <c r="AY24" s="339"/>
      <c r="AZ24" s="339"/>
      <c r="BA24" s="336"/>
      <c r="BB24" s="336"/>
      <c r="BC24" s="336"/>
      <c r="BD24" s="339"/>
      <c r="BE24" s="336"/>
      <c r="BF24" s="336"/>
      <c r="BG24" s="339"/>
      <c r="BH24" s="280"/>
      <c r="BI24" s="280"/>
      <c r="BJ24" s="280"/>
      <c r="BK24" s="280"/>
    </row>
    <row r="25" spans="1:63" ht="12.75" customHeight="1" x14ac:dyDescent="0.2">
      <c r="J25" s="486"/>
      <c r="K25" s="487"/>
      <c r="L25" s="488"/>
      <c r="O25" s="280"/>
      <c r="P25" s="280"/>
      <c r="R25" s="486" t="s">
        <v>213</v>
      </c>
      <c r="S25" s="487"/>
      <c r="T25" s="488"/>
      <c r="Z25" s="486">
        <v>8</v>
      </c>
      <c r="AA25" s="487"/>
      <c r="AB25" s="488"/>
      <c r="AH25" s="486" t="s">
        <v>202</v>
      </c>
      <c r="AI25" s="487"/>
      <c r="AJ25" s="488"/>
      <c r="AP25" s="486" t="s">
        <v>201</v>
      </c>
      <c r="AQ25" s="487"/>
      <c r="AR25" s="488"/>
      <c r="AX25" s="486" t="s">
        <v>204</v>
      </c>
      <c r="AY25" s="487"/>
      <c r="AZ25" s="488"/>
      <c r="BE25" s="492" t="s">
        <v>203</v>
      </c>
      <c r="BF25" s="488"/>
      <c r="BH25" s="492" t="s">
        <v>197</v>
      </c>
      <c r="BI25" s="488"/>
      <c r="BJ25" s="280"/>
      <c r="BK25" s="280"/>
    </row>
    <row r="26" spans="1:63" ht="12.75" customHeight="1" x14ac:dyDescent="0.2">
      <c r="J26" s="489"/>
      <c r="K26" s="490"/>
      <c r="L26" s="491"/>
      <c r="O26" s="280"/>
      <c r="P26" s="280"/>
      <c r="R26" s="489"/>
      <c r="S26" s="490"/>
      <c r="T26" s="491"/>
      <c r="Z26" s="489"/>
      <c r="AA26" s="490"/>
      <c r="AB26" s="491"/>
      <c r="AH26" s="489"/>
      <c r="AI26" s="490"/>
      <c r="AJ26" s="491"/>
      <c r="AP26" s="489"/>
      <c r="AQ26" s="490"/>
      <c r="AR26" s="491"/>
      <c r="AX26" s="489"/>
      <c r="AY26" s="490"/>
      <c r="AZ26" s="491"/>
      <c r="BE26" s="489"/>
      <c r="BF26" s="491"/>
      <c r="BH26" s="489"/>
      <c r="BI26" s="491"/>
      <c r="BJ26" s="280"/>
      <c r="BK26" s="280"/>
    </row>
    <row r="27" spans="1:63" ht="12.75" customHeight="1" x14ac:dyDescent="0.2">
      <c r="O27" s="280"/>
      <c r="P27" s="280"/>
      <c r="BF27" s="280"/>
      <c r="BH27" s="280"/>
      <c r="BI27" s="280"/>
      <c r="BJ27" s="280"/>
      <c r="BK27" s="280"/>
    </row>
    <row r="28" spans="1:63" ht="12.75" customHeight="1" x14ac:dyDescent="0.2">
      <c r="O28" s="280"/>
      <c r="P28" s="280"/>
      <c r="BF28" s="280"/>
      <c r="BH28" s="280"/>
      <c r="BI28" s="280"/>
      <c r="BJ28" s="280"/>
      <c r="BK28" s="280"/>
    </row>
    <row r="29" spans="1:63" ht="12.75" customHeight="1" x14ac:dyDescent="0.2">
      <c r="O29" s="280"/>
      <c r="P29" s="280"/>
      <c r="BF29" s="280"/>
      <c r="BH29" s="280"/>
      <c r="BI29" s="280"/>
      <c r="BJ29" s="280"/>
      <c r="BK29" s="280"/>
    </row>
    <row r="30" spans="1:63" x14ac:dyDescent="0.2"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</row>
    <row r="32" spans="1:63" x14ac:dyDescent="0.2">
      <c r="Q32" s="280"/>
      <c r="R32" s="280"/>
      <c r="S32" s="280"/>
      <c r="T32" s="280"/>
      <c r="U32" s="280"/>
      <c r="V32" s="280"/>
      <c r="W32" s="280"/>
    </row>
    <row r="33" spans="17:23" x14ac:dyDescent="0.2">
      <c r="Q33" s="280"/>
      <c r="R33" s="280"/>
      <c r="S33" s="280"/>
      <c r="T33" s="280"/>
      <c r="U33" s="280"/>
      <c r="V33" s="280"/>
      <c r="W33" s="280"/>
    </row>
    <row r="34" spans="17:23" x14ac:dyDescent="0.2">
      <c r="Q34" s="280"/>
      <c r="R34" s="280"/>
      <c r="S34" s="280"/>
      <c r="T34" s="280"/>
      <c r="U34" s="280"/>
      <c r="V34" s="280"/>
      <c r="W34" s="280"/>
    </row>
    <row r="35" spans="17:23" x14ac:dyDescent="0.2">
      <c r="Q35" s="280"/>
      <c r="R35" s="280"/>
      <c r="S35" s="280"/>
      <c r="T35" s="280"/>
      <c r="U35" s="280"/>
      <c r="V35" s="280"/>
      <c r="W35" s="280"/>
    </row>
    <row r="36" spans="17:23" x14ac:dyDescent="0.2">
      <c r="Q36" s="280"/>
      <c r="R36" s="280"/>
      <c r="S36" s="280"/>
      <c r="T36" s="280"/>
      <c r="U36" s="280"/>
      <c r="V36" s="280"/>
      <c r="W36" s="280"/>
    </row>
  </sheetData>
  <mergeCells count="59">
    <mergeCell ref="BD1:BE1"/>
    <mergeCell ref="BF1:BJ1"/>
    <mergeCell ref="V2:BA2"/>
    <mergeCell ref="BD2:BJ2"/>
    <mergeCell ref="AB4:AB13"/>
    <mergeCell ref="AC4:AF5"/>
    <mergeCell ref="AG4:AG13"/>
    <mergeCell ref="AK4:AK13"/>
    <mergeCell ref="V1:AZ1"/>
    <mergeCell ref="A3:BB3"/>
    <mergeCell ref="BC3:BK3"/>
    <mergeCell ref="A4:B13"/>
    <mergeCell ref="C4:F5"/>
    <mergeCell ref="G4:G13"/>
    <mergeCell ref="H4:J5"/>
    <mergeCell ref="K4:K13"/>
    <mergeCell ref="P4:S5"/>
    <mergeCell ref="T4:T13"/>
    <mergeCell ref="U4:W5"/>
    <mergeCell ref="A15:B15"/>
    <mergeCell ref="BK4:BK13"/>
    <mergeCell ref="BF6:BF13"/>
    <mergeCell ref="BG6:BG13"/>
    <mergeCell ref="BI4:BI13"/>
    <mergeCell ref="BJ4:BJ13"/>
    <mergeCell ref="A16:B16"/>
    <mergeCell ref="BE4:BE13"/>
    <mergeCell ref="BF4:BG5"/>
    <mergeCell ref="BH4:BH13"/>
    <mergeCell ref="AU4:AW5"/>
    <mergeCell ref="AX4:AX13"/>
    <mergeCell ref="AY4:BB5"/>
    <mergeCell ref="BC4:BC13"/>
    <mergeCell ref="BD4:BD13"/>
    <mergeCell ref="AH4:AJ5"/>
    <mergeCell ref="AL4:AO5"/>
    <mergeCell ref="AP4:AS5"/>
    <mergeCell ref="AT4:AT13"/>
    <mergeCell ref="X4:X13"/>
    <mergeCell ref="Y4:AA5"/>
    <mergeCell ref="L4:O5"/>
    <mergeCell ref="A17:B17"/>
    <mergeCell ref="A19:F23"/>
    <mergeCell ref="H19:N23"/>
    <mergeCell ref="P19:V23"/>
    <mergeCell ref="X19:AD23"/>
    <mergeCell ref="AF19:AL23"/>
    <mergeCell ref="AN19:AT23"/>
    <mergeCell ref="AV19:BB23"/>
    <mergeCell ref="BC19:BF23"/>
    <mergeCell ref="BG19:BJ23"/>
    <mergeCell ref="AX25:AZ26"/>
    <mergeCell ref="BE25:BF26"/>
    <mergeCell ref="BH25:BI26"/>
    <mergeCell ref="J25:L26"/>
    <mergeCell ref="R25:T26"/>
    <mergeCell ref="Z25:AB26"/>
    <mergeCell ref="AH25:AJ26"/>
    <mergeCell ref="AP25:AR26"/>
  </mergeCells>
  <phoneticPr fontId="3" type="noConversion"/>
  <pageMargins left="0.78740157480314965" right="0.39370078740157483" top="0.59055118110236227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zoomScaleSheetLayoutView="100" workbookViewId="0">
      <selection activeCell="T81" sqref="T81"/>
    </sheetView>
  </sheetViews>
  <sheetFormatPr defaultColWidth="9.140625" defaultRowHeight="12" x14ac:dyDescent="0.2"/>
  <cols>
    <col min="1" max="1" width="10" style="2" customWidth="1"/>
    <col min="2" max="2" width="55" style="10" customWidth="1"/>
    <col min="3" max="7" width="5" style="10" customWidth="1"/>
    <col min="8" max="8" width="5.42578125" style="10" customWidth="1"/>
    <col min="9" max="10" width="5.7109375" style="11" customWidth="1"/>
    <col min="11" max="11" width="5.140625" style="11" customWidth="1"/>
    <col min="12" max="12" width="5.42578125" style="11" customWidth="1"/>
    <col min="13" max="13" width="6.5703125" style="11" customWidth="1"/>
    <col min="14" max="14" width="4.7109375" style="11" customWidth="1"/>
    <col min="15" max="15" width="6.7109375" style="12" customWidth="1"/>
    <col min="16" max="16" width="6.5703125" style="12" customWidth="1"/>
    <col min="17" max="17" width="5.85546875" style="12" customWidth="1"/>
    <col min="18" max="18" width="5.7109375" style="11" customWidth="1"/>
    <col min="19" max="19" width="6" style="11" customWidth="1"/>
    <col min="20" max="20" width="6.28515625" style="11" customWidth="1"/>
    <col min="21" max="16384" width="9.140625" style="2"/>
  </cols>
  <sheetData>
    <row r="1" spans="1:20" ht="18.75" x14ac:dyDescent="0.2">
      <c r="A1" s="551" t="s">
        <v>124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</row>
    <row r="2" spans="1:20" ht="3.75" customHeight="1" thickBot="1" x14ac:dyDescent="0.25"/>
    <row r="3" spans="1:20" s="3" customFormat="1" ht="27.75" customHeight="1" x14ac:dyDescent="0.2">
      <c r="A3" s="564"/>
      <c r="B3" s="552" t="s">
        <v>12</v>
      </c>
      <c r="C3" s="582" t="s">
        <v>22</v>
      </c>
      <c r="D3" s="583"/>
      <c r="E3" s="583"/>
      <c r="F3" s="583"/>
      <c r="G3" s="583"/>
      <c r="H3" s="584"/>
      <c r="I3" s="547" t="s">
        <v>7</v>
      </c>
      <c r="J3" s="547"/>
      <c r="K3" s="554"/>
      <c r="L3" s="554"/>
      <c r="M3" s="554"/>
      <c r="N3" s="554"/>
      <c r="O3" s="547" t="s">
        <v>24</v>
      </c>
      <c r="P3" s="547"/>
      <c r="Q3" s="547"/>
      <c r="R3" s="547"/>
      <c r="S3" s="547"/>
      <c r="T3" s="548"/>
    </row>
    <row r="4" spans="1:20" s="3" customFormat="1" ht="15" customHeight="1" thickBot="1" x14ac:dyDescent="0.25">
      <c r="A4" s="564"/>
      <c r="B4" s="553"/>
      <c r="C4" s="585"/>
      <c r="D4" s="586"/>
      <c r="E4" s="586"/>
      <c r="F4" s="586"/>
      <c r="G4" s="586"/>
      <c r="H4" s="587"/>
      <c r="I4" s="555" t="s">
        <v>8</v>
      </c>
      <c r="J4" s="555" t="s">
        <v>13</v>
      </c>
      <c r="K4" s="558" t="s">
        <v>9</v>
      </c>
      <c r="L4" s="559"/>
      <c r="M4" s="559"/>
      <c r="N4" s="559"/>
      <c r="O4" s="549"/>
      <c r="P4" s="549"/>
      <c r="Q4" s="549"/>
      <c r="R4" s="549"/>
      <c r="S4" s="549"/>
      <c r="T4" s="550"/>
    </row>
    <row r="5" spans="1:20" s="3" customFormat="1" ht="13.15" customHeight="1" x14ac:dyDescent="0.2">
      <c r="A5" s="564"/>
      <c r="B5" s="553"/>
      <c r="C5" s="585"/>
      <c r="D5" s="586"/>
      <c r="E5" s="586"/>
      <c r="F5" s="586"/>
      <c r="G5" s="586"/>
      <c r="H5" s="587"/>
      <c r="I5" s="556"/>
      <c r="J5" s="556"/>
      <c r="K5" s="555" t="s">
        <v>10</v>
      </c>
      <c r="L5" s="562" t="s">
        <v>11</v>
      </c>
      <c r="M5" s="562"/>
      <c r="N5" s="563"/>
      <c r="O5" s="566" t="s">
        <v>3</v>
      </c>
      <c r="P5" s="567"/>
      <c r="Q5" s="560" t="s">
        <v>6</v>
      </c>
      <c r="R5" s="561"/>
      <c r="S5" s="560" t="s">
        <v>4</v>
      </c>
      <c r="T5" s="561"/>
    </row>
    <row r="6" spans="1:20" s="3" customFormat="1" ht="23.25" customHeight="1" x14ac:dyDescent="0.2">
      <c r="A6" s="564"/>
      <c r="B6" s="553"/>
      <c r="C6" s="585"/>
      <c r="D6" s="586"/>
      <c r="E6" s="586"/>
      <c r="F6" s="586"/>
      <c r="G6" s="586"/>
      <c r="H6" s="587"/>
      <c r="I6" s="556"/>
      <c r="J6" s="556"/>
      <c r="K6" s="556"/>
      <c r="L6" s="555" t="s">
        <v>21</v>
      </c>
      <c r="M6" s="555" t="s">
        <v>14</v>
      </c>
      <c r="N6" s="568" t="s">
        <v>127</v>
      </c>
      <c r="O6" s="138" t="s">
        <v>101</v>
      </c>
      <c r="P6" s="139" t="s">
        <v>102</v>
      </c>
      <c r="Q6" s="120" t="s">
        <v>103</v>
      </c>
      <c r="R6" s="139" t="s">
        <v>104</v>
      </c>
      <c r="S6" s="120" t="s">
        <v>105</v>
      </c>
      <c r="T6" s="32" t="s">
        <v>106</v>
      </c>
    </row>
    <row r="7" spans="1:20" s="3" customFormat="1" ht="13.15" customHeight="1" x14ac:dyDescent="0.2">
      <c r="A7" s="564"/>
      <c r="B7" s="553"/>
      <c r="C7" s="585"/>
      <c r="D7" s="586"/>
      <c r="E7" s="586"/>
      <c r="F7" s="586"/>
      <c r="G7" s="586"/>
      <c r="H7" s="587"/>
      <c r="I7" s="556"/>
      <c r="J7" s="556"/>
      <c r="K7" s="556"/>
      <c r="L7" s="556"/>
      <c r="M7" s="556"/>
      <c r="N7" s="569"/>
      <c r="O7" s="140">
        <v>17</v>
      </c>
      <c r="P7" s="141">
        <v>22</v>
      </c>
      <c r="Q7" s="121">
        <v>16</v>
      </c>
      <c r="R7" s="163">
        <v>19</v>
      </c>
      <c r="S7" s="121">
        <v>14</v>
      </c>
      <c r="T7" s="33">
        <v>10</v>
      </c>
    </row>
    <row r="8" spans="1:20" s="3" customFormat="1" ht="54.75" customHeight="1" thickBot="1" x14ac:dyDescent="0.25">
      <c r="A8" s="565"/>
      <c r="B8" s="553"/>
      <c r="C8" s="588"/>
      <c r="D8" s="589"/>
      <c r="E8" s="589"/>
      <c r="F8" s="589"/>
      <c r="G8" s="589"/>
      <c r="H8" s="590"/>
      <c r="I8" s="557"/>
      <c r="J8" s="557"/>
      <c r="K8" s="557"/>
      <c r="L8" s="557"/>
      <c r="M8" s="557"/>
      <c r="N8" s="570"/>
      <c r="O8" s="142" t="s">
        <v>110</v>
      </c>
      <c r="P8" s="143" t="s">
        <v>110</v>
      </c>
      <c r="Q8" s="122" t="s">
        <v>110</v>
      </c>
      <c r="R8" s="143" t="s">
        <v>110</v>
      </c>
      <c r="S8" s="122" t="s">
        <v>110</v>
      </c>
      <c r="T8" s="34" t="s">
        <v>110</v>
      </c>
    </row>
    <row r="9" spans="1:20" s="3" customFormat="1" ht="12.75" thickBot="1" x14ac:dyDescent="0.25">
      <c r="A9" s="374">
        <v>1</v>
      </c>
      <c r="B9" s="375">
        <v>2</v>
      </c>
      <c r="C9" s="591">
        <v>3</v>
      </c>
      <c r="D9" s="592"/>
      <c r="E9" s="592"/>
      <c r="F9" s="592"/>
      <c r="G9" s="592"/>
      <c r="H9" s="593"/>
      <c r="I9" s="123">
        <v>6</v>
      </c>
      <c r="J9" s="107">
        <v>7</v>
      </c>
      <c r="K9" s="186">
        <v>8</v>
      </c>
      <c r="L9" s="123">
        <v>9</v>
      </c>
      <c r="M9" s="67">
        <v>10</v>
      </c>
      <c r="N9" s="107">
        <v>11</v>
      </c>
      <c r="O9" s="144">
        <v>14</v>
      </c>
      <c r="P9" s="68">
        <v>15</v>
      </c>
      <c r="Q9" s="123">
        <v>16</v>
      </c>
      <c r="R9" s="68">
        <v>17</v>
      </c>
      <c r="S9" s="123">
        <v>18</v>
      </c>
      <c r="T9" s="68">
        <v>19</v>
      </c>
    </row>
    <row r="10" spans="1:20" s="3" customFormat="1" ht="12.75" thickBot="1" x14ac:dyDescent="0.25">
      <c r="A10" s="69" t="s">
        <v>126</v>
      </c>
      <c r="B10" s="202" t="s">
        <v>66</v>
      </c>
      <c r="C10" s="427" t="s">
        <v>218</v>
      </c>
      <c r="D10" s="428" t="s">
        <v>219</v>
      </c>
      <c r="E10" s="449" t="s">
        <v>220</v>
      </c>
      <c r="F10" s="428" t="s">
        <v>221</v>
      </c>
      <c r="G10" s="449" t="s">
        <v>222</v>
      </c>
      <c r="H10" s="428" t="s">
        <v>223</v>
      </c>
      <c r="I10" s="124">
        <f>SUM(I27+I19+I11)</f>
        <v>2106</v>
      </c>
      <c r="J10" s="124">
        <f>SUM(J27+J19+J11)</f>
        <v>702</v>
      </c>
      <c r="K10" s="187">
        <f>SUM(K27+K19+K11)</f>
        <v>1404</v>
      </c>
      <c r="L10" s="124">
        <f>SUM(L27+L19+L11)</f>
        <v>793</v>
      </c>
      <c r="M10" s="124">
        <f>SUM(M27+M19+M11)</f>
        <v>611</v>
      </c>
      <c r="N10" s="108"/>
      <c r="O10" s="145">
        <f>SUM(O27+O19+O11)</f>
        <v>612</v>
      </c>
      <c r="P10" s="266">
        <f>SUM(P27+P19+P11)</f>
        <v>792</v>
      </c>
      <c r="Q10" s="145">
        <f>SUM(Q12:Q21)</f>
        <v>0</v>
      </c>
      <c r="R10" s="63">
        <f>SUM(R12:R21)</f>
        <v>0</v>
      </c>
      <c r="S10" s="124">
        <f>SUM(S12:S21)</f>
        <v>0</v>
      </c>
      <c r="T10" s="63">
        <f>SUM(T12:T21)</f>
        <v>0</v>
      </c>
    </row>
    <row r="11" spans="1:20" s="3" customFormat="1" ht="13.5" customHeight="1" thickBot="1" x14ac:dyDescent="0.25">
      <c r="A11" s="376"/>
      <c r="B11" s="377" t="s">
        <v>125</v>
      </c>
      <c r="C11" s="378"/>
      <c r="D11" s="379"/>
      <c r="E11" s="450"/>
      <c r="F11" s="379"/>
      <c r="G11" s="450"/>
      <c r="H11" s="379"/>
      <c r="I11" s="124">
        <f>SUM(I12:I18)</f>
        <v>1275</v>
      </c>
      <c r="J11" s="108">
        <f>SUM(J12:J18)</f>
        <v>425</v>
      </c>
      <c r="K11" s="187">
        <f>SUM(K12:K18)</f>
        <v>850</v>
      </c>
      <c r="L11" s="124">
        <f>SUM(L12:L18)</f>
        <v>442</v>
      </c>
      <c r="M11" s="62">
        <f>SUM(M12:M18)</f>
        <v>408</v>
      </c>
      <c r="N11" s="108">
        <v>0</v>
      </c>
      <c r="O11" s="145">
        <f>SUM(O12:O18)</f>
        <v>374</v>
      </c>
      <c r="P11" s="63">
        <f>SUM(P12:P18)</f>
        <v>476</v>
      </c>
      <c r="Q11" s="124"/>
      <c r="R11" s="63"/>
      <c r="S11" s="124"/>
      <c r="T11" s="63"/>
    </row>
    <row r="12" spans="1:20" s="3" customFormat="1" ht="14.25" customHeight="1" x14ac:dyDescent="0.2">
      <c r="A12" s="66" t="s">
        <v>146</v>
      </c>
      <c r="B12" s="222" t="s">
        <v>139</v>
      </c>
      <c r="C12" s="596" t="s">
        <v>224</v>
      </c>
      <c r="D12" s="594" t="s">
        <v>135</v>
      </c>
      <c r="E12" s="451"/>
      <c r="F12" s="395"/>
      <c r="G12" s="451"/>
      <c r="H12" s="395"/>
      <c r="I12" s="217">
        <f>SUM(J12:K12)</f>
        <v>117</v>
      </c>
      <c r="J12" s="169">
        <f>K12*0.5</f>
        <v>39</v>
      </c>
      <c r="K12" s="188">
        <f>SUM(O12:P12)</f>
        <v>78</v>
      </c>
      <c r="L12" s="180">
        <v>58</v>
      </c>
      <c r="M12" s="97">
        <v>20</v>
      </c>
      <c r="N12" s="109"/>
      <c r="O12" s="146">
        <v>34</v>
      </c>
      <c r="P12" s="147">
        <v>44</v>
      </c>
      <c r="Q12" s="125"/>
      <c r="R12" s="164"/>
      <c r="S12" s="161"/>
      <c r="T12" s="168"/>
    </row>
    <row r="13" spans="1:20" s="3" customFormat="1" ht="12.75" x14ac:dyDescent="0.2">
      <c r="A13" s="65" t="s">
        <v>147</v>
      </c>
      <c r="B13" s="203" t="s">
        <v>140</v>
      </c>
      <c r="C13" s="597"/>
      <c r="D13" s="595"/>
      <c r="E13" s="452"/>
      <c r="F13" s="397"/>
      <c r="G13" s="452"/>
      <c r="H13" s="397"/>
      <c r="I13" s="217">
        <f t="shared" ref="I13:I18" si="0">SUM(J13:K13)</f>
        <v>176</v>
      </c>
      <c r="J13" s="169">
        <v>59</v>
      </c>
      <c r="K13" s="189">
        <f t="shared" ref="K13:K26" si="1">SUM(O13:P13)</f>
        <v>117</v>
      </c>
      <c r="L13" s="181">
        <v>97</v>
      </c>
      <c r="M13" s="97">
        <v>20</v>
      </c>
      <c r="N13" s="110"/>
      <c r="O13" s="146">
        <v>51</v>
      </c>
      <c r="P13" s="147">
        <v>66</v>
      </c>
      <c r="Q13" s="126" t="s">
        <v>126</v>
      </c>
      <c r="R13" s="165" t="s">
        <v>126</v>
      </c>
      <c r="S13" s="127"/>
      <c r="T13" s="46"/>
    </row>
    <row r="14" spans="1:20" s="3" customFormat="1" ht="12.75" x14ac:dyDescent="0.2">
      <c r="A14" s="65" t="s">
        <v>148</v>
      </c>
      <c r="B14" s="203" t="s">
        <v>25</v>
      </c>
      <c r="C14" s="396" t="s">
        <v>224</v>
      </c>
      <c r="D14" s="397" t="s">
        <v>134</v>
      </c>
      <c r="E14" s="452"/>
      <c r="F14" s="397"/>
      <c r="G14" s="452"/>
      <c r="H14" s="397"/>
      <c r="I14" s="217">
        <f t="shared" si="0"/>
        <v>176</v>
      </c>
      <c r="J14" s="169">
        <v>59</v>
      </c>
      <c r="K14" s="189">
        <f t="shared" si="1"/>
        <v>117</v>
      </c>
      <c r="L14" s="181"/>
      <c r="M14" s="97">
        <v>117</v>
      </c>
      <c r="N14" s="110"/>
      <c r="O14" s="146">
        <v>51</v>
      </c>
      <c r="P14" s="147">
        <v>66</v>
      </c>
      <c r="Q14" s="127"/>
      <c r="R14" s="166"/>
      <c r="S14" s="127"/>
      <c r="T14" s="46"/>
    </row>
    <row r="15" spans="1:20" s="3" customFormat="1" ht="12.75" x14ac:dyDescent="0.2">
      <c r="A15" s="65" t="s">
        <v>149</v>
      </c>
      <c r="B15" s="203" t="s">
        <v>155</v>
      </c>
      <c r="C15" s="396" t="s">
        <v>224</v>
      </c>
      <c r="D15" s="397" t="s">
        <v>135</v>
      </c>
      <c r="E15" s="452"/>
      <c r="F15" s="397"/>
      <c r="G15" s="452"/>
      <c r="H15" s="397"/>
      <c r="I15" s="217">
        <f t="shared" si="0"/>
        <v>351</v>
      </c>
      <c r="J15" s="169">
        <f t="shared" ref="J15:J18" si="2">K15*0.5</f>
        <v>117</v>
      </c>
      <c r="K15" s="189">
        <f t="shared" si="1"/>
        <v>234</v>
      </c>
      <c r="L15" s="181">
        <v>100</v>
      </c>
      <c r="M15" s="97">
        <v>134</v>
      </c>
      <c r="N15" s="110"/>
      <c r="O15" s="146">
        <v>102</v>
      </c>
      <c r="P15" s="147">
        <v>132</v>
      </c>
      <c r="Q15" s="126" t="s">
        <v>126</v>
      </c>
      <c r="R15" s="165"/>
      <c r="S15" s="127"/>
      <c r="T15" s="46"/>
    </row>
    <row r="16" spans="1:20" s="3" customFormat="1" ht="12.75" x14ac:dyDescent="0.2">
      <c r="A16" s="65" t="s">
        <v>150</v>
      </c>
      <c r="B16" s="204" t="s">
        <v>26</v>
      </c>
      <c r="C16" s="398" t="s">
        <v>224</v>
      </c>
      <c r="D16" s="399" t="s">
        <v>134</v>
      </c>
      <c r="E16" s="453"/>
      <c r="F16" s="399"/>
      <c r="G16" s="453"/>
      <c r="H16" s="399"/>
      <c r="I16" s="217">
        <f t="shared" si="0"/>
        <v>175</v>
      </c>
      <c r="J16" s="169">
        <v>58</v>
      </c>
      <c r="K16" s="189">
        <f t="shared" si="1"/>
        <v>117</v>
      </c>
      <c r="L16" s="181">
        <f>K16-M16</f>
        <v>117</v>
      </c>
      <c r="M16" s="97"/>
      <c r="N16" s="110" t="s">
        <v>156</v>
      </c>
      <c r="O16" s="146">
        <v>51</v>
      </c>
      <c r="P16" s="147">
        <v>66</v>
      </c>
      <c r="Q16" s="127"/>
      <c r="R16" s="166"/>
      <c r="S16" s="127"/>
      <c r="T16" s="46"/>
    </row>
    <row r="17" spans="1:20" s="3" customFormat="1" ht="12.75" x14ac:dyDescent="0.2">
      <c r="A17" s="65" t="s">
        <v>151</v>
      </c>
      <c r="B17" s="203" t="s">
        <v>28</v>
      </c>
      <c r="C17" s="396" t="s">
        <v>142</v>
      </c>
      <c r="D17" s="397" t="s">
        <v>134</v>
      </c>
      <c r="E17" s="452"/>
      <c r="F17" s="397"/>
      <c r="G17" s="452"/>
      <c r="H17" s="397"/>
      <c r="I17" s="217">
        <f t="shared" si="0"/>
        <v>175</v>
      </c>
      <c r="J17" s="169">
        <v>58</v>
      </c>
      <c r="K17" s="189">
        <f t="shared" si="1"/>
        <v>117</v>
      </c>
      <c r="L17" s="181">
        <v>8</v>
      </c>
      <c r="M17" s="97">
        <v>109</v>
      </c>
      <c r="N17" s="110"/>
      <c r="O17" s="146">
        <v>51</v>
      </c>
      <c r="P17" s="147">
        <v>66</v>
      </c>
      <c r="Q17" s="127"/>
      <c r="R17" s="166"/>
      <c r="S17" s="127"/>
      <c r="T17" s="46"/>
    </row>
    <row r="18" spans="1:20" s="3" customFormat="1" ht="13.5" thickBot="1" x14ac:dyDescent="0.25">
      <c r="A18" s="220" t="s">
        <v>152</v>
      </c>
      <c r="B18" s="221" t="s">
        <v>157</v>
      </c>
      <c r="C18" s="400" t="s">
        <v>224</v>
      </c>
      <c r="D18" s="401" t="s">
        <v>134</v>
      </c>
      <c r="E18" s="454"/>
      <c r="F18" s="401"/>
      <c r="G18" s="454"/>
      <c r="H18" s="401"/>
      <c r="I18" s="217">
        <f t="shared" si="0"/>
        <v>105</v>
      </c>
      <c r="J18" s="169">
        <f t="shared" si="2"/>
        <v>35</v>
      </c>
      <c r="K18" s="191">
        <f t="shared" si="1"/>
        <v>70</v>
      </c>
      <c r="L18" s="183">
        <v>62</v>
      </c>
      <c r="M18" s="98">
        <v>8</v>
      </c>
      <c r="N18" s="111" t="s">
        <v>156</v>
      </c>
      <c r="O18" s="148">
        <v>34</v>
      </c>
      <c r="P18" s="149">
        <v>36</v>
      </c>
      <c r="Q18" s="129"/>
      <c r="R18" s="234"/>
      <c r="S18" s="129"/>
      <c r="T18" s="167"/>
    </row>
    <row r="19" spans="1:20" s="3" customFormat="1" ht="24.75" thickBot="1" x14ac:dyDescent="0.25">
      <c r="A19" s="223" t="s">
        <v>158</v>
      </c>
      <c r="B19" s="380" t="s">
        <v>159</v>
      </c>
      <c r="C19" s="402"/>
      <c r="D19" s="403"/>
      <c r="E19" s="455"/>
      <c r="F19" s="403"/>
      <c r="G19" s="455"/>
      <c r="H19" s="403"/>
      <c r="I19" s="130">
        <f>SUM(I20:I26)</f>
        <v>773</v>
      </c>
      <c r="J19" s="130">
        <f>SUM(J20:J26)</f>
        <v>258</v>
      </c>
      <c r="K19" s="190">
        <f>SUM(K20:K26)</f>
        <v>515</v>
      </c>
      <c r="L19" s="182">
        <f>SUM(L21:L26)</f>
        <v>335</v>
      </c>
      <c r="M19" s="182">
        <f t="shared" ref="M19" si="3">SUM(M21:M26)</f>
        <v>180</v>
      </c>
      <c r="N19" s="182"/>
      <c r="O19" s="237">
        <f>SUM(O21:O26)</f>
        <v>221</v>
      </c>
      <c r="P19" s="238">
        <f>SUM(P21:P26)</f>
        <v>294</v>
      </c>
      <c r="Q19" s="128"/>
      <c r="R19" s="239"/>
      <c r="S19" s="128"/>
      <c r="T19" s="64"/>
    </row>
    <row r="20" spans="1:20" s="3" customFormat="1" ht="12.75" x14ac:dyDescent="0.2">
      <c r="A20" s="383" t="s">
        <v>153</v>
      </c>
      <c r="B20" s="222" t="s">
        <v>160</v>
      </c>
      <c r="C20" s="394" t="s">
        <v>224</v>
      </c>
      <c r="D20" s="395" t="s">
        <v>134</v>
      </c>
      <c r="E20" s="451"/>
      <c r="F20" s="395"/>
      <c r="G20" s="451"/>
      <c r="H20" s="395"/>
      <c r="I20" s="255"/>
      <c r="J20" s="256"/>
      <c r="K20" s="252"/>
      <c r="L20" s="243"/>
      <c r="M20" s="244"/>
      <c r="N20" s="276"/>
      <c r="O20" s="240"/>
      <c r="P20" s="435"/>
      <c r="Q20" s="437"/>
      <c r="R20" s="438"/>
      <c r="S20" s="161"/>
      <c r="T20" s="168"/>
    </row>
    <row r="21" spans="1:20" s="3" customFormat="1" ht="12.75" x14ac:dyDescent="0.2">
      <c r="A21" s="384"/>
      <c r="B21" s="203" t="s">
        <v>128</v>
      </c>
      <c r="C21" s="396"/>
      <c r="D21" s="397"/>
      <c r="E21" s="452"/>
      <c r="F21" s="397"/>
      <c r="G21" s="452"/>
      <c r="H21" s="397"/>
      <c r="I21" s="257">
        <f>SUM(J21:K21)</f>
        <v>173</v>
      </c>
      <c r="J21" s="60">
        <v>58</v>
      </c>
      <c r="K21" s="189">
        <f t="shared" si="1"/>
        <v>115</v>
      </c>
      <c r="L21" s="245">
        <v>105</v>
      </c>
      <c r="M21" s="97">
        <v>10</v>
      </c>
      <c r="N21" s="110" t="s">
        <v>156</v>
      </c>
      <c r="O21" s="146">
        <v>68</v>
      </c>
      <c r="P21" s="432">
        <v>47</v>
      </c>
      <c r="Q21" s="439"/>
      <c r="R21" s="46"/>
      <c r="S21" s="127"/>
      <c r="T21" s="434"/>
    </row>
    <row r="22" spans="1:20" s="3" customFormat="1" ht="12.75" x14ac:dyDescent="0.2">
      <c r="A22" s="384"/>
      <c r="B22" s="203" t="s">
        <v>167</v>
      </c>
      <c r="C22" s="396"/>
      <c r="D22" s="397"/>
      <c r="E22" s="452"/>
      <c r="F22" s="397"/>
      <c r="G22" s="452"/>
      <c r="H22" s="397"/>
      <c r="I22" s="257">
        <f t="shared" ref="I22:I26" si="4">SUM(J22:K22)</f>
        <v>54</v>
      </c>
      <c r="J22" s="258">
        <v>18</v>
      </c>
      <c r="K22" s="188">
        <v>36</v>
      </c>
      <c r="L22" s="246"/>
      <c r="M22" s="97">
        <v>36</v>
      </c>
      <c r="N22" s="110"/>
      <c r="O22" s="146"/>
      <c r="P22" s="432">
        <v>36</v>
      </c>
      <c r="Q22" s="439"/>
      <c r="R22" s="46"/>
      <c r="S22" s="127"/>
      <c r="T22" s="434"/>
    </row>
    <row r="23" spans="1:20" s="3" customFormat="1" ht="12.75" x14ac:dyDescent="0.2">
      <c r="A23" s="384"/>
      <c r="B23" s="203" t="s">
        <v>129</v>
      </c>
      <c r="C23" s="396"/>
      <c r="D23" s="397"/>
      <c r="E23" s="452"/>
      <c r="F23" s="397"/>
      <c r="G23" s="452"/>
      <c r="H23" s="397"/>
      <c r="I23" s="257">
        <f t="shared" si="4"/>
        <v>117</v>
      </c>
      <c r="J23" s="258">
        <v>39</v>
      </c>
      <c r="K23" s="188">
        <f t="shared" si="1"/>
        <v>78</v>
      </c>
      <c r="L23" s="246">
        <v>40</v>
      </c>
      <c r="M23" s="97">
        <v>38</v>
      </c>
      <c r="N23" s="277" t="s">
        <v>156</v>
      </c>
      <c r="O23" s="146">
        <v>34</v>
      </c>
      <c r="P23" s="432">
        <v>44</v>
      </c>
      <c r="Q23" s="439"/>
      <c r="R23" s="46"/>
      <c r="S23" s="127"/>
      <c r="T23" s="434"/>
    </row>
    <row r="24" spans="1:20" s="3" customFormat="1" ht="12.75" x14ac:dyDescent="0.2">
      <c r="A24" s="384"/>
      <c r="B24" s="203" t="s">
        <v>130</v>
      </c>
      <c r="C24" s="396"/>
      <c r="D24" s="397"/>
      <c r="E24" s="452"/>
      <c r="F24" s="397"/>
      <c r="G24" s="452"/>
      <c r="H24" s="397"/>
      <c r="I24" s="257">
        <f t="shared" si="4"/>
        <v>117</v>
      </c>
      <c r="J24" s="60">
        <v>39</v>
      </c>
      <c r="K24" s="189">
        <f t="shared" si="1"/>
        <v>78</v>
      </c>
      <c r="L24" s="245">
        <v>62</v>
      </c>
      <c r="M24" s="97">
        <v>16</v>
      </c>
      <c r="N24" s="110" t="s">
        <v>156</v>
      </c>
      <c r="O24" s="146">
        <v>34</v>
      </c>
      <c r="P24" s="432">
        <v>44</v>
      </c>
      <c r="Q24" s="439"/>
      <c r="R24" s="46"/>
      <c r="S24" s="127"/>
      <c r="T24" s="434"/>
    </row>
    <row r="25" spans="1:20" s="3" customFormat="1" ht="12.75" x14ac:dyDescent="0.2">
      <c r="A25" s="385" t="s">
        <v>154</v>
      </c>
      <c r="B25" s="221" t="s">
        <v>161</v>
      </c>
      <c r="C25" s="396" t="s">
        <v>224</v>
      </c>
      <c r="D25" s="397" t="s">
        <v>134</v>
      </c>
      <c r="E25" s="452"/>
      <c r="F25" s="397"/>
      <c r="G25" s="452"/>
      <c r="H25" s="397"/>
      <c r="I25" s="257">
        <f t="shared" si="4"/>
        <v>162</v>
      </c>
      <c r="J25" s="259">
        <v>54</v>
      </c>
      <c r="K25" s="191">
        <f t="shared" si="1"/>
        <v>108</v>
      </c>
      <c r="L25" s="247">
        <v>108</v>
      </c>
      <c r="M25" s="98"/>
      <c r="N25" s="111" t="s">
        <v>156</v>
      </c>
      <c r="O25" s="148">
        <v>51</v>
      </c>
      <c r="P25" s="433">
        <v>57</v>
      </c>
      <c r="Q25" s="439"/>
      <c r="R25" s="46"/>
      <c r="S25" s="127"/>
      <c r="T25" s="434"/>
    </row>
    <row r="26" spans="1:20" s="3" customFormat="1" ht="13.5" thickBot="1" x14ac:dyDescent="0.25">
      <c r="A26" s="386" t="s">
        <v>162</v>
      </c>
      <c r="B26" s="387" t="s">
        <v>163</v>
      </c>
      <c r="C26" s="404" t="s">
        <v>224</v>
      </c>
      <c r="D26" s="405" t="s">
        <v>135</v>
      </c>
      <c r="E26" s="456"/>
      <c r="F26" s="405"/>
      <c r="G26" s="456"/>
      <c r="H26" s="405"/>
      <c r="I26" s="257">
        <f t="shared" si="4"/>
        <v>150</v>
      </c>
      <c r="J26" s="259">
        <v>50</v>
      </c>
      <c r="K26" s="191">
        <f t="shared" si="1"/>
        <v>100</v>
      </c>
      <c r="L26" s="247">
        <v>20</v>
      </c>
      <c r="M26" s="98">
        <v>80</v>
      </c>
      <c r="N26" s="111"/>
      <c r="O26" s="278">
        <v>34</v>
      </c>
      <c r="P26" s="436">
        <v>66</v>
      </c>
      <c r="Q26" s="440"/>
      <c r="R26" s="441"/>
      <c r="S26" s="129"/>
      <c r="T26" s="229"/>
    </row>
    <row r="27" spans="1:20" s="233" customFormat="1" ht="13.5" thickBot="1" x14ac:dyDescent="0.25">
      <c r="A27" s="381" t="s">
        <v>158</v>
      </c>
      <c r="B27" s="382" t="s">
        <v>164</v>
      </c>
      <c r="C27" s="406"/>
      <c r="D27" s="407"/>
      <c r="E27" s="457"/>
      <c r="F27" s="407"/>
      <c r="G27" s="457"/>
      <c r="H27" s="407"/>
      <c r="I27" s="260">
        <f>SUM(J27:K27)</f>
        <v>58</v>
      </c>
      <c r="J27" s="238">
        <f t="shared" ref="J27:M27" si="5">SUM(J28)</f>
        <v>19</v>
      </c>
      <c r="K27" s="253">
        <f t="shared" si="5"/>
        <v>39</v>
      </c>
      <c r="L27" s="237">
        <f t="shared" si="5"/>
        <v>16</v>
      </c>
      <c r="M27" s="232">
        <f t="shared" si="5"/>
        <v>23</v>
      </c>
      <c r="N27" s="238"/>
      <c r="O27" s="237">
        <f>SUM(O28)</f>
        <v>17</v>
      </c>
      <c r="P27" s="238">
        <f>SUM(P28)</f>
        <v>22</v>
      </c>
      <c r="Q27" s="412"/>
      <c r="R27" s="64"/>
      <c r="S27" s="128"/>
      <c r="T27" s="64"/>
    </row>
    <row r="28" spans="1:20" s="3" customFormat="1" ht="13.5" thickBot="1" x14ac:dyDescent="0.25">
      <c r="A28" s="388" t="s">
        <v>165</v>
      </c>
      <c r="B28" s="389" t="s">
        <v>166</v>
      </c>
      <c r="C28" s="408" t="s">
        <v>224</v>
      </c>
      <c r="D28" s="409" t="s">
        <v>134</v>
      </c>
      <c r="E28" s="458"/>
      <c r="F28" s="409"/>
      <c r="G28" s="458"/>
      <c r="H28" s="409"/>
      <c r="I28" s="261">
        <f>SUM(J28:K28)</f>
        <v>58</v>
      </c>
      <c r="J28" s="258">
        <v>19</v>
      </c>
      <c r="K28" s="188">
        <f>SUM(L28:M28)</f>
        <v>39</v>
      </c>
      <c r="L28" s="246">
        <v>16</v>
      </c>
      <c r="M28" s="230">
        <v>23</v>
      </c>
      <c r="N28" s="248"/>
      <c r="O28" s="235">
        <v>17</v>
      </c>
      <c r="P28" s="236">
        <v>22</v>
      </c>
      <c r="Q28" s="442"/>
      <c r="R28" s="443"/>
      <c r="S28" s="161"/>
      <c r="T28" s="231"/>
    </row>
    <row r="29" spans="1:20" s="3" customFormat="1" ht="13.5" thickBot="1" x14ac:dyDescent="0.25">
      <c r="A29" s="48"/>
      <c r="B29" s="96" t="s">
        <v>112</v>
      </c>
      <c r="C29" s="410"/>
      <c r="D29" s="411"/>
      <c r="E29" s="459"/>
      <c r="F29" s="411"/>
      <c r="G29" s="459"/>
      <c r="H29" s="411"/>
      <c r="I29" s="227">
        <f t="shared" ref="I29:T29" si="6">SUM(I30,I36,I40)</f>
        <v>3186</v>
      </c>
      <c r="J29" s="228">
        <f t="shared" si="6"/>
        <v>1062</v>
      </c>
      <c r="K29" s="225">
        <f t="shared" si="6"/>
        <v>2124</v>
      </c>
      <c r="L29" s="227">
        <f t="shared" si="6"/>
        <v>1260</v>
      </c>
      <c r="M29" s="226">
        <f t="shared" si="6"/>
        <v>829</v>
      </c>
      <c r="N29" s="228">
        <f t="shared" si="6"/>
        <v>35</v>
      </c>
      <c r="O29" s="227">
        <f t="shared" si="6"/>
        <v>0</v>
      </c>
      <c r="P29" s="228">
        <f t="shared" si="6"/>
        <v>0</v>
      </c>
      <c r="Q29" s="224">
        <f t="shared" si="6"/>
        <v>576</v>
      </c>
      <c r="R29" s="228">
        <f t="shared" si="6"/>
        <v>684</v>
      </c>
      <c r="S29" s="224">
        <f t="shared" si="6"/>
        <v>504</v>
      </c>
      <c r="T29" s="228">
        <f t="shared" si="6"/>
        <v>360</v>
      </c>
    </row>
    <row r="30" spans="1:20" ht="12.6" customHeight="1" thickBot="1" x14ac:dyDescent="0.25">
      <c r="A30" s="49" t="s">
        <v>29</v>
      </c>
      <c r="B30" s="205" t="s">
        <v>30</v>
      </c>
      <c r="C30" s="412"/>
      <c r="D30" s="64"/>
      <c r="E30" s="128"/>
      <c r="F30" s="64"/>
      <c r="G30" s="128"/>
      <c r="H30" s="64"/>
      <c r="I30" s="150">
        <f t="shared" ref="I30:T30" si="7">SUM(I31:I35)</f>
        <v>579</v>
      </c>
      <c r="J30" s="262">
        <f t="shared" si="7"/>
        <v>193</v>
      </c>
      <c r="K30" s="192">
        <f t="shared" si="7"/>
        <v>386</v>
      </c>
      <c r="L30" s="150">
        <f t="shared" si="7"/>
        <v>132</v>
      </c>
      <c r="M30" s="71">
        <f t="shared" si="7"/>
        <v>254</v>
      </c>
      <c r="N30" s="72">
        <f t="shared" si="7"/>
        <v>0</v>
      </c>
      <c r="O30" s="150">
        <f t="shared" si="7"/>
        <v>0</v>
      </c>
      <c r="P30" s="72">
        <f t="shared" si="7"/>
        <v>0</v>
      </c>
      <c r="Q30" s="131">
        <f t="shared" si="7"/>
        <v>112</v>
      </c>
      <c r="R30" s="72">
        <f t="shared" si="7"/>
        <v>178</v>
      </c>
      <c r="S30" s="131">
        <f t="shared" si="7"/>
        <v>56</v>
      </c>
      <c r="T30" s="72">
        <f t="shared" si="7"/>
        <v>40</v>
      </c>
    </row>
    <row r="31" spans="1:20" ht="11.25" customHeight="1" x14ac:dyDescent="0.2">
      <c r="A31" s="50" t="s">
        <v>31</v>
      </c>
      <c r="B31" s="206" t="s">
        <v>35</v>
      </c>
      <c r="C31" s="100"/>
      <c r="D31" s="75"/>
      <c r="E31" s="132"/>
      <c r="F31" s="75" t="s">
        <v>134</v>
      </c>
      <c r="G31" s="132"/>
      <c r="H31" s="75"/>
      <c r="I31" s="100">
        <f>SUM(J31:K31)</f>
        <v>72</v>
      </c>
      <c r="J31" s="263">
        <v>24</v>
      </c>
      <c r="K31" s="193">
        <f>SUM(O31:T31)</f>
        <v>48</v>
      </c>
      <c r="L31" s="100">
        <f>K31-M31-N31</f>
        <v>42</v>
      </c>
      <c r="M31" s="73">
        <v>6</v>
      </c>
      <c r="N31" s="75"/>
      <c r="O31" s="100"/>
      <c r="P31" s="75"/>
      <c r="Q31" s="132"/>
      <c r="R31" s="75">
        <v>48</v>
      </c>
      <c r="S31" s="132"/>
      <c r="T31" s="75"/>
    </row>
    <row r="32" spans="1:20" ht="12" customHeight="1" x14ac:dyDescent="0.2">
      <c r="A32" s="51" t="s">
        <v>32</v>
      </c>
      <c r="B32" s="106" t="s">
        <v>26</v>
      </c>
      <c r="C32" s="413"/>
      <c r="D32" s="38"/>
      <c r="E32" s="47" t="s">
        <v>135</v>
      </c>
      <c r="F32" s="38"/>
      <c r="G32" s="47"/>
      <c r="H32" s="38"/>
      <c r="I32" s="100">
        <f t="shared" ref="I32:I35" si="8">SUM(J32:K32)</f>
        <v>72</v>
      </c>
      <c r="J32" s="264">
        <v>24</v>
      </c>
      <c r="K32" s="193">
        <f t="shared" ref="K32:K35" si="9">SUM(O32:T32)</f>
        <v>48</v>
      </c>
      <c r="L32" s="100">
        <f t="shared" ref="L32:L35" si="10">K32-M32-N32</f>
        <v>42</v>
      </c>
      <c r="M32" s="76">
        <v>6</v>
      </c>
      <c r="N32" s="38"/>
      <c r="O32" s="105"/>
      <c r="P32" s="77"/>
      <c r="Q32" s="47">
        <v>48</v>
      </c>
      <c r="R32" s="77"/>
      <c r="S32" s="162"/>
      <c r="T32" s="77"/>
    </row>
    <row r="33" spans="1:20" ht="13.5" customHeight="1" x14ac:dyDescent="0.2">
      <c r="A33" s="51" t="s">
        <v>33</v>
      </c>
      <c r="B33" s="106" t="s">
        <v>25</v>
      </c>
      <c r="C33" s="413"/>
      <c r="D33" s="38"/>
      <c r="E33" s="47" t="s">
        <v>224</v>
      </c>
      <c r="F33" s="38" t="s">
        <v>224</v>
      </c>
      <c r="G33" s="47" t="s">
        <v>224</v>
      </c>
      <c r="H33" s="38" t="s">
        <v>135</v>
      </c>
      <c r="I33" s="100">
        <f t="shared" si="8"/>
        <v>177</v>
      </c>
      <c r="J33" s="264">
        <v>59</v>
      </c>
      <c r="K33" s="193">
        <f t="shared" si="9"/>
        <v>118</v>
      </c>
      <c r="L33" s="100">
        <f t="shared" si="10"/>
        <v>0</v>
      </c>
      <c r="M33" s="76">
        <v>118</v>
      </c>
      <c r="N33" s="38"/>
      <c r="O33" s="105"/>
      <c r="P33" s="77"/>
      <c r="Q33" s="47">
        <v>32</v>
      </c>
      <c r="R33" s="38">
        <v>38</v>
      </c>
      <c r="S33" s="47">
        <v>28</v>
      </c>
      <c r="T33" s="38">
        <v>20</v>
      </c>
    </row>
    <row r="34" spans="1:20" ht="14.25" customHeight="1" x14ac:dyDescent="0.2">
      <c r="A34" s="51" t="s">
        <v>34</v>
      </c>
      <c r="B34" s="207" t="s">
        <v>28</v>
      </c>
      <c r="C34" s="413"/>
      <c r="D34" s="38"/>
      <c r="E34" s="47" t="s">
        <v>142</v>
      </c>
      <c r="F34" s="38" t="s">
        <v>142</v>
      </c>
      <c r="G34" s="47" t="s">
        <v>142</v>
      </c>
      <c r="H34" s="38" t="s">
        <v>134</v>
      </c>
      <c r="I34" s="100">
        <f t="shared" si="8"/>
        <v>177</v>
      </c>
      <c r="J34" s="264">
        <v>59</v>
      </c>
      <c r="K34" s="193">
        <f t="shared" si="9"/>
        <v>118</v>
      </c>
      <c r="L34" s="100">
        <f t="shared" si="10"/>
        <v>0</v>
      </c>
      <c r="M34" s="76">
        <v>118</v>
      </c>
      <c r="N34" s="38"/>
      <c r="O34" s="105"/>
      <c r="P34" s="77"/>
      <c r="Q34" s="47">
        <v>32</v>
      </c>
      <c r="R34" s="38">
        <v>38</v>
      </c>
      <c r="S34" s="47">
        <v>28</v>
      </c>
      <c r="T34" s="38">
        <v>20</v>
      </c>
    </row>
    <row r="35" spans="1:20" ht="14.25" customHeight="1" thickBot="1" x14ac:dyDescent="0.25">
      <c r="A35" s="392" t="s">
        <v>113</v>
      </c>
      <c r="B35" s="393" t="s">
        <v>69</v>
      </c>
      <c r="C35" s="414"/>
      <c r="D35" s="415"/>
      <c r="E35" s="460"/>
      <c r="F35" s="415" t="s">
        <v>134</v>
      </c>
      <c r="G35" s="460"/>
      <c r="H35" s="415"/>
      <c r="I35" s="249">
        <f t="shared" si="8"/>
        <v>81</v>
      </c>
      <c r="J35" s="265">
        <v>27</v>
      </c>
      <c r="K35" s="254">
        <f t="shared" si="9"/>
        <v>54</v>
      </c>
      <c r="L35" s="249">
        <f t="shared" si="10"/>
        <v>48</v>
      </c>
      <c r="M35" s="250">
        <v>6</v>
      </c>
      <c r="N35" s="251"/>
      <c r="O35" s="241"/>
      <c r="P35" s="242"/>
      <c r="Q35" s="47"/>
      <c r="R35" s="38">
        <v>54</v>
      </c>
      <c r="S35" s="47"/>
      <c r="T35" s="38"/>
    </row>
    <row r="36" spans="1:20" ht="14.45" customHeight="1" thickBot="1" x14ac:dyDescent="0.25">
      <c r="A36" s="390" t="s">
        <v>36</v>
      </c>
      <c r="B36" s="391" t="s">
        <v>37</v>
      </c>
      <c r="C36" s="151"/>
      <c r="D36" s="80"/>
      <c r="E36" s="133"/>
      <c r="F36" s="80"/>
      <c r="G36" s="133"/>
      <c r="H36" s="80"/>
      <c r="I36" s="133">
        <f t="shared" ref="I36:J36" si="11">SUM(I37:I39)</f>
        <v>195</v>
      </c>
      <c r="J36" s="116">
        <f t="shared" si="11"/>
        <v>65</v>
      </c>
      <c r="K36" s="194">
        <f>SUM(K37:K39)</f>
        <v>130</v>
      </c>
      <c r="L36" s="133">
        <f t="shared" ref="L36:T36" si="12">SUM(L37:L39)</f>
        <v>90</v>
      </c>
      <c r="M36" s="78">
        <f t="shared" si="12"/>
        <v>40</v>
      </c>
      <c r="N36" s="113">
        <f t="shared" si="12"/>
        <v>0</v>
      </c>
      <c r="O36" s="151">
        <f t="shared" si="12"/>
        <v>0</v>
      </c>
      <c r="P36" s="80">
        <f t="shared" si="12"/>
        <v>0</v>
      </c>
      <c r="Q36" s="133">
        <f t="shared" si="12"/>
        <v>34</v>
      </c>
      <c r="R36" s="80">
        <f t="shared" si="12"/>
        <v>48</v>
      </c>
      <c r="S36" s="133">
        <f t="shared" si="12"/>
        <v>48</v>
      </c>
      <c r="T36" s="80">
        <f t="shared" si="12"/>
        <v>0</v>
      </c>
    </row>
    <row r="37" spans="1:20" ht="12" customHeight="1" x14ac:dyDescent="0.2">
      <c r="A37" s="53" t="s">
        <v>38</v>
      </c>
      <c r="B37" s="209" t="s">
        <v>27</v>
      </c>
      <c r="C37" s="416"/>
      <c r="D37" s="82"/>
      <c r="E37" s="101"/>
      <c r="F37" s="82" t="s">
        <v>134</v>
      </c>
      <c r="G37" s="101"/>
      <c r="H37" s="82"/>
      <c r="I37" s="101">
        <f>SUM(J37:K37)</f>
        <v>72</v>
      </c>
      <c r="J37" s="170">
        <f>K37*0.5</f>
        <v>24</v>
      </c>
      <c r="K37" s="195">
        <f>SUM(O37:T37)</f>
        <v>48</v>
      </c>
      <c r="L37" s="101">
        <f>K37-M37-N37</f>
        <v>38</v>
      </c>
      <c r="M37" s="81">
        <v>10</v>
      </c>
      <c r="N37" s="114"/>
      <c r="O37" s="100"/>
      <c r="P37" s="75"/>
      <c r="Q37" s="101"/>
      <c r="R37" s="82">
        <v>48</v>
      </c>
      <c r="S37" s="101"/>
      <c r="T37" s="82"/>
    </row>
    <row r="38" spans="1:20" s="4" customFormat="1" ht="13.15" customHeight="1" x14ac:dyDescent="0.2">
      <c r="A38" s="51" t="s">
        <v>39</v>
      </c>
      <c r="B38" s="207" t="s">
        <v>108</v>
      </c>
      <c r="C38" s="413"/>
      <c r="D38" s="38"/>
      <c r="E38" s="47"/>
      <c r="F38" s="38"/>
      <c r="G38" s="47" t="s">
        <v>134</v>
      </c>
      <c r="H38" s="38"/>
      <c r="I38" s="101">
        <f t="shared" ref="I38:I39" si="13">SUM(J38:K38)</f>
        <v>72</v>
      </c>
      <c r="J38" s="171">
        <v>24</v>
      </c>
      <c r="K38" s="195">
        <f t="shared" ref="K38:K39" si="14">SUM(O38:T38)</f>
        <v>48</v>
      </c>
      <c r="L38" s="47">
        <f>K38-M38-N38</f>
        <v>18</v>
      </c>
      <c r="M38" s="76">
        <v>30</v>
      </c>
      <c r="N38" s="112"/>
      <c r="O38" s="152"/>
      <c r="P38" s="153"/>
      <c r="Q38" s="47"/>
      <c r="R38" s="38"/>
      <c r="S38" s="47">
        <v>48</v>
      </c>
      <c r="T38" s="38"/>
    </row>
    <row r="39" spans="1:20" s="4" customFormat="1" ht="13.15" customHeight="1" thickBot="1" x14ac:dyDescent="0.25">
      <c r="A39" s="95" t="s">
        <v>107</v>
      </c>
      <c r="B39" s="210" t="s">
        <v>70</v>
      </c>
      <c r="C39" s="247"/>
      <c r="D39" s="429"/>
      <c r="E39" s="183" t="s">
        <v>134</v>
      </c>
      <c r="F39" s="429"/>
      <c r="G39" s="183"/>
      <c r="H39" s="429"/>
      <c r="I39" s="101">
        <f t="shared" si="13"/>
        <v>51</v>
      </c>
      <c r="J39" s="172">
        <f t="shared" ref="J39" si="15">K39*0.5</f>
        <v>17</v>
      </c>
      <c r="K39" s="195">
        <f t="shared" si="14"/>
        <v>34</v>
      </c>
      <c r="L39" s="104">
        <f>K39-M39-N39</f>
        <v>34</v>
      </c>
      <c r="M39" s="83">
        <v>0</v>
      </c>
      <c r="N39" s="115"/>
      <c r="O39" s="102" t="s">
        <v>126</v>
      </c>
      <c r="P39" s="154"/>
      <c r="Q39" s="104">
        <v>34</v>
      </c>
      <c r="R39" s="84"/>
      <c r="S39" s="104"/>
      <c r="T39" s="84"/>
    </row>
    <row r="40" spans="1:20" s="4" customFormat="1" ht="13.9" customHeight="1" thickBot="1" x14ac:dyDescent="0.25">
      <c r="A40" s="52" t="s">
        <v>40</v>
      </c>
      <c r="B40" s="208" t="s">
        <v>41</v>
      </c>
      <c r="C40" s="151"/>
      <c r="D40" s="80"/>
      <c r="E40" s="133"/>
      <c r="F40" s="80"/>
      <c r="G40" s="133"/>
      <c r="H40" s="80"/>
      <c r="I40" s="134">
        <f>SUM(I41,I56)</f>
        <v>2412</v>
      </c>
      <c r="J40" s="116">
        <f t="shared" ref="J40:T40" si="16">SUM(J41,J56)</f>
        <v>804</v>
      </c>
      <c r="K40" s="196">
        <f t="shared" si="16"/>
        <v>1608</v>
      </c>
      <c r="L40" s="134">
        <f t="shared" si="16"/>
        <v>1038</v>
      </c>
      <c r="M40" s="79">
        <f t="shared" si="16"/>
        <v>535</v>
      </c>
      <c r="N40" s="116">
        <f t="shared" si="16"/>
        <v>35</v>
      </c>
      <c r="O40" s="155">
        <f t="shared" si="16"/>
        <v>0</v>
      </c>
      <c r="P40" s="85">
        <f t="shared" si="16"/>
        <v>0</v>
      </c>
      <c r="Q40" s="134">
        <f t="shared" si="16"/>
        <v>430</v>
      </c>
      <c r="R40" s="85">
        <f t="shared" si="16"/>
        <v>458</v>
      </c>
      <c r="S40" s="134">
        <f t="shared" si="16"/>
        <v>400</v>
      </c>
      <c r="T40" s="85">
        <f t="shared" si="16"/>
        <v>320</v>
      </c>
    </row>
    <row r="41" spans="1:20" ht="14.25" customHeight="1" thickBot="1" x14ac:dyDescent="0.25">
      <c r="A41" s="52" t="s">
        <v>42</v>
      </c>
      <c r="B41" s="208" t="s">
        <v>43</v>
      </c>
      <c r="C41" s="151"/>
      <c r="D41" s="80"/>
      <c r="E41" s="133"/>
      <c r="F41" s="80"/>
      <c r="G41" s="133"/>
      <c r="H41" s="80"/>
      <c r="I41" s="134">
        <f>SUM(I42:I55)</f>
        <v>1212</v>
      </c>
      <c r="J41" s="116">
        <f>SUM(J42:J55)</f>
        <v>404</v>
      </c>
      <c r="K41" s="196">
        <f>SUM(K42:K55)</f>
        <v>808</v>
      </c>
      <c r="L41" s="134">
        <f>SUM(L42:L55)</f>
        <v>475</v>
      </c>
      <c r="M41" s="79">
        <f>SUM(M42:M55)</f>
        <v>318</v>
      </c>
      <c r="N41" s="116">
        <f t="shared" ref="N41:R41" si="17">SUM(N42:N52)</f>
        <v>15</v>
      </c>
      <c r="O41" s="155">
        <f t="shared" si="17"/>
        <v>0</v>
      </c>
      <c r="P41" s="85">
        <f t="shared" si="17"/>
        <v>0</v>
      </c>
      <c r="Q41" s="134">
        <f t="shared" si="17"/>
        <v>246</v>
      </c>
      <c r="R41" s="85">
        <f t="shared" si="17"/>
        <v>234</v>
      </c>
      <c r="S41" s="134">
        <f>SUM(S42:S55)</f>
        <v>168</v>
      </c>
      <c r="T41" s="85">
        <f>SUM(T42:T55)</f>
        <v>160</v>
      </c>
    </row>
    <row r="42" spans="1:20" ht="12.75" x14ac:dyDescent="0.2">
      <c r="A42" s="54" t="s">
        <v>44</v>
      </c>
      <c r="B42" s="211" t="s">
        <v>71</v>
      </c>
      <c r="C42" s="430"/>
      <c r="D42" s="431"/>
      <c r="E42" s="461" t="s">
        <v>135</v>
      </c>
      <c r="F42" s="431"/>
      <c r="G42" s="461"/>
      <c r="H42" s="431"/>
      <c r="I42" s="218">
        <f>SUM(J42:K42)</f>
        <v>120</v>
      </c>
      <c r="J42" s="173">
        <f>K42*0.5</f>
        <v>40</v>
      </c>
      <c r="K42" s="357">
        <f>SUM(O42:T42)</f>
        <v>80</v>
      </c>
      <c r="L42" s="101">
        <f>K42-M42-N42</f>
        <v>60</v>
      </c>
      <c r="M42" s="81">
        <v>20</v>
      </c>
      <c r="N42" s="114"/>
      <c r="O42" s="348"/>
      <c r="P42" s="349"/>
      <c r="Q42" s="352">
        <v>80</v>
      </c>
      <c r="R42" s="353"/>
      <c r="S42" s="352"/>
      <c r="T42" s="353"/>
    </row>
    <row r="43" spans="1:20" ht="12.75" x14ac:dyDescent="0.2">
      <c r="A43" s="55" t="s">
        <v>45</v>
      </c>
      <c r="B43" s="212" t="s">
        <v>51</v>
      </c>
      <c r="C43" s="417"/>
      <c r="D43" s="418"/>
      <c r="E43" s="462" t="s">
        <v>224</v>
      </c>
      <c r="F43" s="418" t="s">
        <v>135</v>
      </c>
      <c r="G43" s="462"/>
      <c r="H43" s="418"/>
      <c r="I43" s="218">
        <f t="shared" ref="I43:I55" si="18">SUM(J43:K43)</f>
        <v>114</v>
      </c>
      <c r="J43" s="174">
        <f t="shared" ref="J43:J52" si="19">K43*0.5</f>
        <v>38</v>
      </c>
      <c r="K43" s="197">
        <f t="shared" ref="K43:K52" si="20">SUM(O43:T43)</f>
        <v>76</v>
      </c>
      <c r="L43" s="101">
        <f t="shared" ref="L43:L52" si="21">K43-M43-N43</f>
        <v>41</v>
      </c>
      <c r="M43" s="76">
        <v>20</v>
      </c>
      <c r="N43" s="112">
        <v>15</v>
      </c>
      <c r="O43" s="100"/>
      <c r="P43" s="77"/>
      <c r="Q43" s="47">
        <v>32</v>
      </c>
      <c r="R43" s="38">
        <v>44</v>
      </c>
      <c r="S43" s="47"/>
      <c r="T43" s="38"/>
    </row>
    <row r="44" spans="1:20" s="4" customFormat="1" ht="12.75" x14ac:dyDescent="0.2">
      <c r="A44" s="55" t="s">
        <v>46</v>
      </c>
      <c r="B44" s="212" t="s">
        <v>72</v>
      </c>
      <c r="C44" s="417"/>
      <c r="D44" s="418"/>
      <c r="E44" s="462"/>
      <c r="F44" s="418" t="s">
        <v>142</v>
      </c>
      <c r="G44" s="462"/>
      <c r="H44" s="418"/>
      <c r="I44" s="218">
        <f t="shared" si="18"/>
        <v>72</v>
      </c>
      <c r="J44" s="174">
        <f t="shared" si="19"/>
        <v>24</v>
      </c>
      <c r="K44" s="197">
        <f t="shared" si="20"/>
        <v>48</v>
      </c>
      <c r="L44" s="101">
        <f t="shared" si="21"/>
        <v>32</v>
      </c>
      <c r="M44" s="76">
        <v>16</v>
      </c>
      <c r="N44" s="112"/>
      <c r="O44" s="100"/>
      <c r="P44" s="153"/>
      <c r="Q44" s="47"/>
      <c r="R44" s="38">
        <v>48</v>
      </c>
      <c r="S44" s="47"/>
      <c r="T44" s="38"/>
    </row>
    <row r="45" spans="1:20" ht="12.75" x14ac:dyDescent="0.2">
      <c r="A45" s="55" t="s">
        <v>47</v>
      </c>
      <c r="B45" s="212" t="s">
        <v>73</v>
      </c>
      <c r="C45" s="417"/>
      <c r="D45" s="418"/>
      <c r="E45" s="462"/>
      <c r="F45" s="418"/>
      <c r="G45" s="462" t="s">
        <v>224</v>
      </c>
      <c r="H45" s="418" t="s">
        <v>134</v>
      </c>
      <c r="I45" s="218">
        <f t="shared" si="18"/>
        <v>90</v>
      </c>
      <c r="J45" s="174">
        <v>30</v>
      </c>
      <c r="K45" s="197">
        <f t="shared" si="20"/>
        <v>60</v>
      </c>
      <c r="L45" s="101">
        <f t="shared" si="21"/>
        <v>36</v>
      </c>
      <c r="M45" s="76">
        <v>24</v>
      </c>
      <c r="N45" s="112"/>
      <c r="O45" s="100"/>
      <c r="P45" s="77"/>
      <c r="Q45" s="47"/>
      <c r="R45" s="38"/>
      <c r="S45" s="47">
        <v>28</v>
      </c>
      <c r="T45" s="38">
        <v>32</v>
      </c>
    </row>
    <row r="46" spans="1:20" ht="13.9" customHeight="1" x14ac:dyDescent="0.2">
      <c r="A46" s="55" t="s">
        <v>48</v>
      </c>
      <c r="B46" s="212" t="s">
        <v>74</v>
      </c>
      <c r="C46" s="417"/>
      <c r="D46" s="418"/>
      <c r="E46" s="462" t="s">
        <v>135</v>
      </c>
      <c r="F46" s="418"/>
      <c r="G46" s="462"/>
      <c r="H46" s="418"/>
      <c r="I46" s="218">
        <f t="shared" si="18"/>
        <v>102</v>
      </c>
      <c r="J46" s="174">
        <f t="shared" si="19"/>
        <v>34</v>
      </c>
      <c r="K46" s="197">
        <f t="shared" si="20"/>
        <v>68</v>
      </c>
      <c r="L46" s="101">
        <f t="shared" si="21"/>
        <v>52</v>
      </c>
      <c r="M46" s="76">
        <v>16</v>
      </c>
      <c r="N46" s="112"/>
      <c r="O46" s="100" t="s">
        <v>126</v>
      </c>
      <c r="P46" s="77"/>
      <c r="Q46" s="47">
        <v>68</v>
      </c>
      <c r="R46" s="38"/>
      <c r="S46" s="47"/>
      <c r="T46" s="38"/>
    </row>
    <row r="47" spans="1:20" ht="12.75" x14ac:dyDescent="0.2">
      <c r="A47" s="55" t="s">
        <v>49</v>
      </c>
      <c r="B47" s="212" t="s">
        <v>60</v>
      </c>
      <c r="C47" s="417"/>
      <c r="D47" s="418"/>
      <c r="E47" s="462"/>
      <c r="F47" s="418"/>
      <c r="G47" s="462" t="s">
        <v>134</v>
      </c>
      <c r="H47" s="418"/>
      <c r="I47" s="218">
        <f t="shared" si="18"/>
        <v>78</v>
      </c>
      <c r="J47" s="174">
        <v>26</v>
      </c>
      <c r="K47" s="197">
        <f t="shared" si="20"/>
        <v>52</v>
      </c>
      <c r="L47" s="101">
        <f t="shared" si="21"/>
        <v>38</v>
      </c>
      <c r="M47" s="76">
        <v>14</v>
      </c>
      <c r="N47" s="112"/>
      <c r="O47" s="100"/>
      <c r="P47" s="77"/>
      <c r="Q47" s="47"/>
      <c r="R47" s="38"/>
      <c r="S47" s="47">
        <v>52</v>
      </c>
      <c r="T47" s="38"/>
    </row>
    <row r="48" spans="1:20" ht="12.75" x14ac:dyDescent="0.2">
      <c r="A48" s="55" t="s">
        <v>50</v>
      </c>
      <c r="B48" s="212" t="s">
        <v>75</v>
      </c>
      <c r="C48" s="417"/>
      <c r="D48" s="418"/>
      <c r="E48" s="462" t="s">
        <v>224</v>
      </c>
      <c r="F48" s="418" t="s">
        <v>135</v>
      </c>
      <c r="G48" s="462"/>
      <c r="H48" s="418"/>
      <c r="I48" s="218">
        <f t="shared" si="18"/>
        <v>132</v>
      </c>
      <c r="J48" s="174">
        <f t="shared" si="19"/>
        <v>44</v>
      </c>
      <c r="K48" s="197">
        <f t="shared" si="20"/>
        <v>88</v>
      </c>
      <c r="L48" s="101">
        <f t="shared" si="21"/>
        <v>52</v>
      </c>
      <c r="M48" s="76">
        <v>36</v>
      </c>
      <c r="N48" s="112"/>
      <c r="O48" s="100"/>
      <c r="P48" s="77"/>
      <c r="Q48" s="47">
        <v>46</v>
      </c>
      <c r="R48" s="38">
        <v>42</v>
      </c>
      <c r="S48" s="47"/>
      <c r="T48" s="38"/>
    </row>
    <row r="49" spans="1:20" ht="12.75" x14ac:dyDescent="0.2">
      <c r="A49" s="55" t="s">
        <v>78</v>
      </c>
      <c r="B49" s="212" t="s">
        <v>76</v>
      </c>
      <c r="C49" s="417"/>
      <c r="D49" s="418"/>
      <c r="E49" s="462"/>
      <c r="F49" s="418" t="s">
        <v>134</v>
      </c>
      <c r="G49" s="462"/>
      <c r="H49" s="418"/>
      <c r="I49" s="218">
        <f t="shared" si="18"/>
        <v>78</v>
      </c>
      <c r="J49" s="174">
        <f t="shared" si="19"/>
        <v>26</v>
      </c>
      <c r="K49" s="197">
        <f t="shared" si="20"/>
        <v>52</v>
      </c>
      <c r="L49" s="101">
        <f t="shared" si="21"/>
        <v>32</v>
      </c>
      <c r="M49" s="76">
        <v>20</v>
      </c>
      <c r="N49" s="112"/>
      <c r="O49" s="100"/>
      <c r="P49" s="77"/>
      <c r="Q49" s="47"/>
      <c r="R49" s="38">
        <v>52</v>
      </c>
      <c r="S49" s="47"/>
      <c r="T49" s="38"/>
    </row>
    <row r="50" spans="1:20" ht="12.75" x14ac:dyDescent="0.2">
      <c r="A50" s="55" t="s">
        <v>79</v>
      </c>
      <c r="B50" s="212" t="s">
        <v>77</v>
      </c>
      <c r="C50" s="417"/>
      <c r="D50" s="418"/>
      <c r="E50" s="462"/>
      <c r="F50" s="418"/>
      <c r="G50" s="462" t="s">
        <v>134</v>
      </c>
      <c r="H50" s="418"/>
      <c r="I50" s="218">
        <f t="shared" si="18"/>
        <v>84</v>
      </c>
      <c r="J50" s="174">
        <v>28</v>
      </c>
      <c r="K50" s="197">
        <f t="shared" si="20"/>
        <v>56</v>
      </c>
      <c r="L50" s="101">
        <f t="shared" si="21"/>
        <v>38</v>
      </c>
      <c r="M50" s="76">
        <v>18</v>
      </c>
      <c r="N50" s="112"/>
      <c r="O50" s="100"/>
      <c r="P50" s="77"/>
      <c r="Q50" s="47"/>
      <c r="R50" s="38"/>
      <c r="S50" s="47">
        <v>56</v>
      </c>
      <c r="T50" s="38"/>
    </row>
    <row r="51" spans="1:20" ht="12.75" x14ac:dyDescent="0.2">
      <c r="A51" s="58" t="s">
        <v>80</v>
      </c>
      <c r="B51" s="213" t="s">
        <v>52</v>
      </c>
      <c r="C51" s="417"/>
      <c r="D51" s="418"/>
      <c r="E51" s="462" t="s">
        <v>224</v>
      </c>
      <c r="F51" s="418" t="s">
        <v>134</v>
      </c>
      <c r="G51" s="462"/>
      <c r="H51" s="418"/>
      <c r="I51" s="218">
        <f t="shared" si="18"/>
        <v>102</v>
      </c>
      <c r="J51" s="175">
        <f t="shared" si="19"/>
        <v>34</v>
      </c>
      <c r="K51" s="198">
        <f t="shared" si="20"/>
        <v>68</v>
      </c>
      <c r="L51" s="135">
        <f t="shared" si="21"/>
        <v>20</v>
      </c>
      <c r="M51" s="83">
        <v>48</v>
      </c>
      <c r="N51" s="115"/>
      <c r="O51" s="102"/>
      <c r="P51" s="103"/>
      <c r="Q51" s="104">
        <v>20</v>
      </c>
      <c r="R51" s="84">
        <v>48</v>
      </c>
      <c r="S51" s="104"/>
      <c r="T51" s="84"/>
    </row>
    <row r="52" spans="1:20" s="275" customFormat="1" ht="12.75" x14ac:dyDescent="0.2">
      <c r="A52" s="267" t="s">
        <v>114</v>
      </c>
      <c r="B52" s="268" t="s">
        <v>145</v>
      </c>
      <c r="C52" s="419"/>
      <c r="D52" s="420"/>
      <c r="E52" s="463"/>
      <c r="F52" s="420"/>
      <c r="G52" s="463"/>
      <c r="H52" s="420" t="s">
        <v>135</v>
      </c>
      <c r="I52" s="218">
        <f t="shared" si="18"/>
        <v>72</v>
      </c>
      <c r="J52" s="269">
        <f t="shared" si="19"/>
        <v>24</v>
      </c>
      <c r="K52" s="270">
        <f t="shared" si="20"/>
        <v>48</v>
      </c>
      <c r="L52" s="29">
        <f t="shared" si="21"/>
        <v>8</v>
      </c>
      <c r="M52" s="30">
        <v>40</v>
      </c>
      <c r="N52" s="271"/>
      <c r="O52" s="272"/>
      <c r="P52" s="273"/>
      <c r="Q52" s="29"/>
      <c r="R52" s="274"/>
      <c r="S52" s="29"/>
      <c r="T52" s="274">
        <v>48</v>
      </c>
    </row>
    <row r="53" spans="1:20" s="275" customFormat="1" ht="12.75" x14ac:dyDescent="0.2">
      <c r="A53" s="345" t="s">
        <v>214</v>
      </c>
      <c r="B53" s="356" t="s">
        <v>143</v>
      </c>
      <c r="C53" s="421"/>
      <c r="D53" s="422"/>
      <c r="E53" s="464"/>
      <c r="F53" s="422"/>
      <c r="G53" s="464" t="s">
        <v>134</v>
      </c>
      <c r="H53" s="422"/>
      <c r="I53" s="218">
        <f t="shared" si="18"/>
        <v>48</v>
      </c>
      <c r="J53" s="269">
        <v>16</v>
      </c>
      <c r="K53" s="270">
        <v>32</v>
      </c>
      <c r="L53" s="29">
        <v>26</v>
      </c>
      <c r="M53" s="30">
        <v>6</v>
      </c>
      <c r="N53" s="271"/>
      <c r="O53" s="272"/>
      <c r="P53" s="273"/>
      <c r="Q53" s="29"/>
      <c r="R53" s="274"/>
      <c r="S53" s="29">
        <v>32</v>
      </c>
      <c r="T53" s="274"/>
    </row>
    <row r="54" spans="1:20" s="275" customFormat="1" ht="12.75" x14ac:dyDescent="0.2">
      <c r="A54" s="345" t="s">
        <v>137</v>
      </c>
      <c r="B54" s="268" t="s">
        <v>216</v>
      </c>
      <c r="C54" s="419"/>
      <c r="D54" s="420"/>
      <c r="E54" s="463"/>
      <c r="F54" s="420"/>
      <c r="G54" s="463"/>
      <c r="H54" s="420" t="s">
        <v>134</v>
      </c>
      <c r="I54" s="218">
        <f t="shared" si="18"/>
        <v>60</v>
      </c>
      <c r="J54" s="269">
        <v>20</v>
      </c>
      <c r="K54" s="270">
        <v>40</v>
      </c>
      <c r="L54" s="29">
        <v>20</v>
      </c>
      <c r="M54" s="30">
        <v>20</v>
      </c>
      <c r="N54" s="271"/>
      <c r="O54" s="272"/>
      <c r="P54" s="273"/>
      <c r="Q54" s="29"/>
      <c r="R54" s="274"/>
      <c r="S54" s="29"/>
      <c r="T54" s="274">
        <v>40</v>
      </c>
    </row>
    <row r="55" spans="1:20" s="275" customFormat="1" ht="13.5" thickBot="1" x14ac:dyDescent="0.25">
      <c r="A55" s="346" t="s">
        <v>215</v>
      </c>
      <c r="B55" s="340" t="s">
        <v>141</v>
      </c>
      <c r="C55" s="444"/>
      <c r="D55" s="445"/>
      <c r="E55" s="465"/>
      <c r="F55" s="445"/>
      <c r="G55" s="465"/>
      <c r="H55" s="445" t="s">
        <v>134</v>
      </c>
      <c r="I55" s="218">
        <f t="shared" si="18"/>
        <v>60</v>
      </c>
      <c r="J55" s="341">
        <v>20</v>
      </c>
      <c r="K55" s="358">
        <v>40</v>
      </c>
      <c r="L55" s="342">
        <v>20</v>
      </c>
      <c r="M55" s="343">
        <v>20</v>
      </c>
      <c r="N55" s="344"/>
      <c r="O55" s="350"/>
      <c r="P55" s="351"/>
      <c r="Q55" s="354"/>
      <c r="R55" s="355"/>
      <c r="S55" s="354"/>
      <c r="T55" s="355">
        <v>40</v>
      </c>
    </row>
    <row r="56" spans="1:20" s="4" customFormat="1" ht="13.5" thickBot="1" x14ac:dyDescent="0.25">
      <c r="A56" s="52" t="s">
        <v>55</v>
      </c>
      <c r="B56" s="208" t="s">
        <v>54</v>
      </c>
      <c r="C56" s="151"/>
      <c r="D56" s="80"/>
      <c r="E56" s="133"/>
      <c r="F56" s="80"/>
      <c r="G56" s="133"/>
      <c r="H56" s="80"/>
      <c r="I56" s="133">
        <f>SUM(I61+I65+I69+I57)</f>
        <v>1200</v>
      </c>
      <c r="J56" s="116">
        <f t="shared" ref="J56:Q56" si="22">SUM(J57,J61,J65,J69)</f>
        <v>400</v>
      </c>
      <c r="K56" s="194">
        <f t="shared" si="22"/>
        <v>800</v>
      </c>
      <c r="L56" s="133">
        <f t="shared" si="22"/>
        <v>563</v>
      </c>
      <c r="M56" s="78">
        <f t="shared" si="22"/>
        <v>217</v>
      </c>
      <c r="N56" s="113">
        <f t="shared" si="22"/>
        <v>20</v>
      </c>
      <c r="O56" s="151">
        <f t="shared" si="22"/>
        <v>0</v>
      </c>
      <c r="P56" s="80">
        <f t="shared" si="22"/>
        <v>0</v>
      </c>
      <c r="Q56" s="133">
        <f t="shared" si="22"/>
        <v>184</v>
      </c>
      <c r="R56" s="373">
        <f t="shared" ref="R56:T56" si="23">SUM(R57,R61,R65,R69)</f>
        <v>224</v>
      </c>
      <c r="S56" s="151">
        <f t="shared" si="23"/>
        <v>232</v>
      </c>
      <c r="T56" s="347">
        <f t="shared" si="23"/>
        <v>160</v>
      </c>
    </row>
    <row r="57" spans="1:20" s="4" customFormat="1" ht="15" customHeight="1" thickBot="1" x14ac:dyDescent="0.25">
      <c r="A57" s="57" t="s">
        <v>53</v>
      </c>
      <c r="B57" s="215" t="s">
        <v>81</v>
      </c>
      <c r="C57" s="446"/>
      <c r="D57" s="447"/>
      <c r="E57" s="466"/>
      <c r="F57" s="447" t="s">
        <v>225</v>
      </c>
      <c r="G57" s="466"/>
      <c r="H57" s="447"/>
      <c r="I57" s="133">
        <f t="shared" ref="I57:J57" si="24">I58</f>
        <v>324</v>
      </c>
      <c r="J57" s="116">
        <f t="shared" si="24"/>
        <v>108</v>
      </c>
      <c r="K57" s="194">
        <f>K58</f>
        <v>216</v>
      </c>
      <c r="L57" s="133">
        <f t="shared" ref="L57:T57" si="25">L58</f>
        <v>170</v>
      </c>
      <c r="M57" s="78">
        <f t="shared" si="25"/>
        <v>46</v>
      </c>
      <c r="N57" s="113">
        <f t="shared" si="25"/>
        <v>0</v>
      </c>
      <c r="O57" s="151">
        <f t="shared" si="25"/>
        <v>0</v>
      </c>
      <c r="P57" s="80">
        <v>0</v>
      </c>
      <c r="Q57" s="133">
        <f t="shared" si="25"/>
        <v>98</v>
      </c>
      <c r="R57" s="80">
        <f t="shared" si="25"/>
        <v>118</v>
      </c>
      <c r="S57" s="133">
        <f t="shared" si="25"/>
        <v>0</v>
      </c>
      <c r="T57" s="80">
        <f t="shared" si="25"/>
        <v>0</v>
      </c>
    </row>
    <row r="58" spans="1:20" ht="12.75" x14ac:dyDescent="0.2">
      <c r="A58" s="54" t="s">
        <v>56</v>
      </c>
      <c r="B58" s="211" t="s">
        <v>82</v>
      </c>
      <c r="C58" s="471"/>
      <c r="D58" s="472"/>
      <c r="E58" s="473"/>
      <c r="F58" s="472" t="s">
        <v>134</v>
      </c>
      <c r="G58" s="473"/>
      <c r="H58" s="472"/>
      <c r="I58" s="101">
        <f>SUM(J58:K58)</f>
        <v>324</v>
      </c>
      <c r="J58" s="173">
        <f>K58*0.5</f>
        <v>108</v>
      </c>
      <c r="K58" s="199">
        <f>SUM(O58:T58)</f>
        <v>216</v>
      </c>
      <c r="L58" s="101">
        <f>K58-M58-N58</f>
        <v>170</v>
      </c>
      <c r="M58" s="81">
        <v>46</v>
      </c>
      <c r="N58" s="114"/>
      <c r="O58" s="100"/>
      <c r="P58" s="75" t="s">
        <v>126</v>
      </c>
      <c r="Q58" s="101">
        <v>98</v>
      </c>
      <c r="R58" s="82">
        <v>118</v>
      </c>
      <c r="S58" s="101"/>
      <c r="T58" s="82"/>
    </row>
    <row r="59" spans="1:20" ht="12.75" x14ac:dyDescent="0.2">
      <c r="A59" s="55" t="s">
        <v>136</v>
      </c>
      <c r="B59" s="211" t="s">
        <v>15</v>
      </c>
      <c r="C59" s="417"/>
      <c r="D59" s="418"/>
      <c r="E59" s="462"/>
      <c r="F59" s="418" t="s">
        <v>138</v>
      </c>
      <c r="G59" s="462"/>
      <c r="H59" s="418"/>
      <c r="I59" s="47"/>
      <c r="J59" s="174"/>
      <c r="K59" s="197">
        <f t="shared" ref="K59:K60" si="26">SUM(O59:T59)</f>
        <v>36</v>
      </c>
      <c r="L59" s="47"/>
      <c r="M59" s="76"/>
      <c r="N59" s="112"/>
      <c r="O59" s="105"/>
      <c r="P59" s="77"/>
      <c r="Q59" s="47"/>
      <c r="R59" s="38">
        <v>36</v>
      </c>
      <c r="S59" s="47"/>
      <c r="T59" s="38"/>
    </row>
    <row r="60" spans="1:20" ht="13.9" customHeight="1" thickBot="1" x14ac:dyDescent="0.25">
      <c r="A60" s="56" t="s">
        <v>63</v>
      </c>
      <c r="B60" s="214" t="s">
        <v>83</v>
      </c>
      <c r="C60" s="423"/>
      <c r="D60" s="424"/>
      <c r="E60" s="467"/>
      <c r="F60" s="424" t="s">
        <v>138</v>
      </c>
      <c r="G60" s="467"/>
      <c r="H60" s="424"/>
      <c r="I60" s="135"/>
      <c r="J60" s="176"/>
      <c r="K60" s="195">
        <f t="shared" si="26"/>
        <v>36</v>
      </c>
      <c r="L60" s="135"/>
      <c r="M60" s="86"/>
      <c r="N60" s="117"/>
      <c r="O60" s="156"/>
      <c r="P60" s="157"/>
      <c r="Q60" s="135"/>
      <c r="R60" s="87">
        <v>36</v>
      </c>
      <c r="S60" s="135"/>
      <c r="T60" s="87"/>
    </row>
    <row r="61" spans="1:20" ht="13.9" customHeight="1" thickBot="1" x14ac:dyDescent="0.25">
      <c r="A61" s="57" t="s">
        <v>84</v>
      </c>
      <c r="B61" s="215" t="s">
        <v>85</v>
      </c>
      <c r="C61" s="446"/>
      <c r="D61" s="447"/>
      <c r="E61" s="466"/>
      <c r="F61" s="447"/>
      <c r="G61" s="466"/>
      <c r="H61" s="447" t="s">
        <v>225</v>
      </c>
      <c r="I61" s="136">
        <f t="shared" ref="I61:J61" si="27">I62</f>
        <v>243</v>
      </c>
      <c r="J61" s="177">
        <f t="shared" si="27"/>
        <v>81</v>
      </c>
      <c r="K61" s="200">
        <f>K62</f>
        <v>162</v>
      </c>
      <c r="L61" s="136">
        <f t="shared" ref="L61:T61" si="28">L62</f>
        <v>116</v>
      </c>
      <c r="M61" s="88">
        <f t="shared" si="28"/>
        <v>46</v>
      </c>
      <c r="N61" s="118">
        <f t="shared" si="28"/>
        <v>0</v>
      </c>
      <c r="O61" s="158">
        <f t="shared" si="28"/>
        <v>0</v>
      </c>
      <c r="P61" s="89">
        <f t="shared" si="28"/>
        <v>0</v>
      </c>
      <c r="Q61" s="136">
        <f t="shared" si="28"/>
        <v>0</v>
      </c>
      <c r="R61" s="89">
        <f t="shared" si="28"/>
        <v>0</v>
      </c>
      <c r="S61" s="136">
        <f t="shared" si="28"/>
        <v>122</v>
      </c>
      <c r="T61" s="89">
        <f t="shared" si="28"/>
        <v>40</v>
      </c>
    </row>
    <row r="62" spans="1:20" ht="12.75" x14ac:dyDescent="0.2">
      <c r="A62" s="54" t="s">
        <v>57</v>
      </c>
      <c r="B62" s="211" t="s">
        <v>86</v>
      </c>
      <c r="C62" s="430"/>
      <c r="D62" s="431"/>
      <c r="E62" s="461"/>
      <c r="F62" s="431"/>
      <c r="G62" s="461"/>
      <c r="H62" s="431" t="s">
        <v>134</v>
      </c>
      <c r="I62" s="101">
        <f>SUM(J62:K62)</f>
        <v>243</v>
      </c>
      <c r="J62" s="173">
        <f>K62*0.5</f>
        <v>81</v>
      </c>
      <c r="K62" s="199">
        <f t="shared" ref="K62:K64" si="29">SUM(R62:T62)</f>
        <v>162</v>
      </c>
      <c r="L62" s="101">
        <f>K62-M62-N62</f>
        <v>116</v>
      </c>
      <c r="M62" s="81">
        <v>46</v>
      </c>
      <c r="N62" s="114"/>
      <c r="O62" s="100"/>
      <c r="P62" s="75"/>
      <c r="Q62" s="101"/>
      <c r="R62" s="82"/>
      <c r="S62" s="101">
        <v>122</v>
      </c>
      <c r="T62" s="82">
        <v>40</v>
      </c>
    </row>
    <row r="63" spans="1:20" ht="13.5" x14ac:dyDescent="0.2">
      <c r="A63" s="54" t="s">
        <v>64</v>
      </c>
      <c r="B63" s="211" t="s">
        <v>15</v>
      </c>
      <c r="C63" s="417"/>
      <c r="D63" s="418"/>
      <c r="E63" s="462"/>
      <c r="F63" s="418"/>
      <c r="G63" s="462" t="s">
        <v>138</v>
      </c>
      <c r="H63" s="418"/>
      <c r="I63" s="184"/>
      <c r="J63" s="178"/>
      <c r="K63" s="197">
        <f t="shared" si="29"/>
        <v>36</v>
      </c>
      <c r="L63" s="184"/>
      <c r="M63" s="81"/>
      <c r="N63" s="114"/>
      <c r="O63" s="100"/>
      <c r="P63" s="75"/>
      <c r="Q63" s="101"/>
      <c r="R63" s="82"/>
      <c r="S63" s="101">
        <v>36</v>
      </c>
      <c r="T63" s="82"/>
    </row>
    <row r="64" spans="1:20" ht="12.6" customHeight="1" thickBot="1" x14ac:dyDescent="0.25">
      <c r="A64" s="58" t="s">
        <v>62</v>
      </c>
      <c r="B64" s="213" t="s">
        <v>87</v>
      </c>
      <c r="C64" s="474"/>
      <c r="D64" s="475"/>
      <c r="E64" s="476"/>
      <c r="F64" s="475"/>
      <c r="G64" s="476" t="s">
        <v>224</v>
      </c>
      <c r="H64" s="475" t="s">
        <v>138</v>
      </c>
      <c r="I64" s="185"/>
      <c r="J64" s="179"/>
      <c r="K64" s="195">
        <f t="shared" si="29"/>
        <v>72</v>
      </c>
      <c r="L64" s="185"/>
      <c r="M64" s="83"/>
      <c r="N64" s="115"/>
      <c r="O64" s="102"/>
      <c r="P64" s="103"/>
      <c r="Q64" s="104"/>
      <c r="R64" s="84"/>
      <c r="S64" s="104">
        <v>36</v>
      </c>
      <c r="T64" s="84">
        <v>36</v>
      </c>
    </row>
    <row r="65" spans="1:20" ht="25.9" customHeight="1" thickBot="1" x14ac:dyDescent="0.25">
      <c r="A65" s="57" t="s">
        <v>58</v>
      </c>
      <c r="B65" s="215" t="s">
        <v>88</v>
      </c>
      <c r="C65" s="446"/>
      <c r="D65" s="447"/>
      <c r="E65" s="466"/>
      <c r="F65" s="447" t="s">
        <v>225</v>
      </c>
      <c r="G65" s="466"/>
      <c r="H65" s="447"/>
      <c r="I65" s="136">
        <f t="shared" ref="I65:J65" si="30">I66</f>
        <v>288</v>
      </c>
      <c r="J65" s="177">
        <f t="shared" si="30"/>
        <v>96</v>
      </c>
      <c r="K65" s="200">
        <f>K66</f>
        <v>192</v>
      </c>
      <c r="L65" s="136">
        <f t="shared" ref="L65:T65" si="31">L66</f>
        <v>141</v>
      </c>
      <c r="M65" s="88">
        <f t="shared" si="31"/>
        <v>51</v>
      </c>
      <c r="N65" s="118">
        <f t="shared" si="31"/>
        <v>0</v>
      </c>
      <c r="O65" s="158">
        <f t="shared" si="31"/>
        <v>0</v>
      </c>
      <c r="P65" s="89">
        <v>0</v>
      </c>
      <c r="Q65" s="136">
        <f t="shared" si="31"/>
        <v>86</v>
      </c>
      <c r="R65" s="89">
        <f t="shared" si="31"/>
        <v>106</v>
      </c>
      <c r="S65" s="136">
        <f t="shared" si="31"/>
        <v>0</v>
      </c>
      <c r="T65" s="89">
        <f t="shared" si="31"/>
        <v>0</v>
      </c>
    </row>
    <row r="66" spans="1:20" ht="13.5" customHeight="1" x14ac:dyDescent="0.2">
      <c r="A66" s="54" t="s">
        <v>59</v>
      </c>
      <c r="B66" s="211" t="s">
        <v>89</v>
      </c>
      <c r="C66" s="471"/>
      <c r="D66" s="472"/>
      <c r="E66" s="473" t="s">
        <v>224</v>
      </c>
      <c r="F66" s="472" t="s">
        <v>134</v>
      </c>
      <c r="G66" s="473"/>
      <c r="H66" s="472"/>
      <c r="I66" s="101">
        <f t="shared" ref="I66:I70" si="32">SUM(J66:K66)</f>
        <v>288</v>
      </c>
      <c r="J66" s="173">
        <f t="shared" ref="J66:J70" si="33">K66*0.5</f>
        <v>96</v>
      </c>
      <c r="K66" s="195">
        <f>SUM(O66:T66)</f>
        <v>192</v>
      </c>
      <c r="L66" s="101">
        <f t="shared" ref="L66:L70" si="34">K66-M66-N66</f>
        <v>141</v>
      </c>
      <c r="M66" s="81">
        <v>51</v>
      </c>
      <c r="N66" s="114"/>
      <c r="O66" s="100"/>
      <c r="P66" s="75" t="s">
        <v>126</v>
      </c>
      <c r="Q66" s="101">
        <v>86</v>
      </c>
      <c r="R66" s="82">
        <v>106</v>
      </c>
      <c r="S66" s="101"/>
      <c r="T66" s="90"/>
    </row>
    <row r="67" spans="1:20" ht="12.75" x14ac:dyDescent="0.2">
      <c r="A67" s="54" t="s">
        <v>119</v>
      </c>
      <c r="B67" s="211" t="s">
        <v>15</v>
      </c>
      <c r="C67" s="417"/>
      <c r="D67" s="418"/>
      <c r="E67" s="462"/>
      <c r="F67" s="418" t="s">
        <v>138</v>
      </c>
      <c r="G67" s="462"/>
      <c r="H67" s="418"/>
      <c r="I67" s="101"/>
      <c r="J67" s="173"/>
      <c r="K67" s="195">
        <f t="shared" ref="K67:K68" si="35">SUM(O67:T67)</f>
        <v>36</v>
      </c>
      <c r="L67" s="101"/>
      <c r="M67" s="81"/>
      <c r="N67" s="114"/>
      <c r="O67" s="100"/>
      <c r="P67" s="75" t="s">
        <v>126</v>
      </c>
      <c r="Q67" s="101"/>
      <c r="R67" s="82">
        <v>36</v>
      </c>
      <c r="S67" s="101"/>
      <c r="T67" s="91"/>
    </row>
    <row r="68" spans="1:20" ht="12.75" customHeight="1" thickBot="1" x14ac:dyDescent="0.25">
      <c r="A68" s="58" t="s">
        <v>120</v>
      </c>
      <c r="B68" s="213" t="s">
        <v>87</v>
      </c>
      <c r="C68" s="423"/>
      <c r="D68" s="424"/>
      <c r="E68" s="467"/>
      <c r="F68" s="424" t="s">
        <v>138</v>
      </c>
      <c r="G68" s="467"/>
      <c r="H68" s="424"/>
      <c r="I68" s="104"/>
      <c r="J68" s="175"/>
      <c r="K68" s="195">
        <f t="shared" si="35"/>
        <v>36</v>
      </c>
      <c r="L68" s="104"/>
      <c r="M68" s="83"/>
      <c r="N68" s="115"/>
      <c r="O68" s="102"/>
      <c r="P68" s="103"/>
      <c r="Q68" s="104"/>
      <c r="R68" s="84">
        <v>36</v>
      </c>
      <c r="S68" s="104"/>
      <c r="T68" s="92"/>
    </row>
    <row r="69" spans="1:20" ht="13.5" customHeight="1" thickBot="1" x14ac:dyDescent="0.25">
      <c r="A69" s="57" t="s">
        <v>61</v>
      </c>
      <c r="B69" s="215" t="s">
        <v>90</v>
      </c>
      <c r="C69" s="446"/>
      <c r="D69" s="447"/>
      <c r="E69" s="466"/>
      <c r="F69" s="447"/>
      <c r="G69" s="466"/>
      <c r="H69" s="447" t="s">
        <v>225</v>
      </c>
      <c r="I69" s="136">
        <f t="shared" ref="I69:J69" si="36">I70</f>
        <v>345</v>
      </c>
      <c r="J69" s="177">
        <f t="shared" si="36"/>
        <v>115</v>
      </c>
      <c r="K69" s="200">
        <f>K70</f>
        <v>230</v>
      </c>
      <c r="L69" s="136">
        <f t="shared" ref="L69:T69" si="37">L70</f>
        <v>136</v>
      </c>
      <c r="M69" s="88">
        <f t="shared" si="37"/>
        <v>74</v>
      </c>
      <c r="N69" s="118">
        <f t="shared" si="37"/>
        <v>20</v>
      </c>
      <c r="O69" s="158">
        <f t="shared" si="37"/>
        <v>0</v>
      </c>
      <c r="P69" s="89">
        <f t="shared" si="37"/>
        <v>0</v>
      </c>
      <c r="Q69" s="136">
        <f t="shared" si="37"/>
        <v>0</v>
      </c>
      <c r="R69" s="89">
        <f t="shared" si="37"/>
        <v>0</v>
      </c>
      <c r="S69" s="136">
        <f t="shared" si="37"/>
        <v>110</v>
      </c>
      <c r="T69" s="89">
        <f t="shared" si="37"/>
        <v>120</v>
      </c>
    </row>
    <row r="70" spans="1:20" s="5" customFormat="1" ht="12.75" customHeight="1" x14ac:dyDescent="0.2">
      <c r="A70" s="359" t="s">
        <v>109</v>
      </c>
      <c r="B70" s="360" t="s">
        <v>91</v>
      </c>
      <c r="C70" s="430"/>
      <c r="D70" s="431"/>
      <c r="E70" s="461"/>
      <c r="F70" s="431"/>
      <c r="G70" s="461" t="s">
        <v>224</v>
      </c>
      <c r="H70" s="431" t="s">
        <v>134</v>
      </c>
      <c r="I70" s="352">
        <f t="shared" si="32"/>
        <v>345</v>
      </c>
      <c r="J70" s="361">
        <f t="shared" si="33"/>
        <v>115</v>
      </c>
      <c r="K70" s="362">
        <f>SUM(R70:T70)</f>
        <v>230</v>
      </c>
      <c r="L70" s="352">
        <f t="shared" si="34"/>
        <v>136</v>
      </c>
      <c r="M70" s="363">
        <v>74</v>
      </c>
      <c r="N70" s="364">
        <v>20</v>
      </c>
      <c r="O70" s="348"/>
      <c r="P70" s="349"/>
      <c r="Q70" s="352"/>
      <c r="R70" s="353"/>
      <c r="S70" s="352">
        <v>110</v>
      </c>
      <c r="T70" s="353">
        <v>120</v>
      </c>
    </row>
    <row r="71" spans="1:20" ht="12.75" x14ac:dyDescent="0.2">
      <c r="A71" s="54" t="s">
        <v>111</v>
      </c>
      <c r="B71" s="211" t="s">
        <v>15</v>
      </c>
      <c r="C71" s="417"/>
      <c r="D71" s="418"/>
      <c r="E71" s="462"/>
      <c r="F71" s="418"/>
      <c r="G71" s="462"/>
      <c r="H71" s="418" t="s">
        <v>138</v>
      </c>
      <c r="I71" s="101"/>
      <c r="J71" s="173"/>
      <c r="K71" s="197">
        <v>0</v>
      </c>
      <c r="L71" s="101"/>
      <c r="M71" s="81"/>
      <c r="N71" s="114"/>
      <c r="O71" s="100"/>
      <c r="P71" s="75"/>
      <c r="Q71" s="101"/>
      <c r="R71" s="82"/>
      <c r="S71" s="101">
        <v>0</v>
      </c>
      <c r="T71" s="82">
        <v>36</v>
      </c>
    </row>
    <row r="72" spans="1:20" ht="13.5" thickBot="1" x14ac:dyDescent="0.25">
      <c r="A72" s="365" t="s">
        <v>121</v>
      </c>
      <c r="B72" s="366" t="s">
        <v>87</v>
      </c>
      <c r="C72" s="423"/>
      <c r="D72" s="424"/>
      <c r="E72" s="467"/>
      <c r="F72" s="424"/>
      <c r="G72" s="467" t="s">
        <v>224</v>
      </c>
      <c r="H72" s="424" t="s">
        <v>138</v>
      </c>
      <c r="I72" s="367"/>
      <c r="J72" s="368"/>
      <c r="K72" s="369">
        <f t="shared" ref="K72" si="38">SUM(R72:T72)</f>
        <v>72</v>
      </c>
      <c r="L72" s="370"/>
      <c r="M72" s="371"/>
      <c r="N72" s="372"/>
      <c r="O72" s="241"/>
      <c r="P72" s="242"/>
      <c r="Q72" s="367"/>
      <c r="R72" s="251"/>
      <c r="S72" s="367">
        <v>36</v>
      </c>
      <c r="T72" s="251">
        <v>36</v>
      </c>
    </row>
    <row r="73" spans="1:20" ht="13.5" thickBot="1" x14ac:dyDescent="0.25">
      <c r="A73" s="54"/>
      <c r="B73" s="216" t="s">
        <v>68</v>
      </c>
      <c r="C73" s="425"/>
      <c r="D73" s="469"/>
      <c r="E73" s="468"/>
      <c r="F73" s="469"/>
      <c r="G73" s="468"/>
      <c r="H73" s="469"/>
      <c r="I73" s="137">
        <f>I56+I41+I36+I30+I10</f>
        <v>5292</v>
      </c>
      <c r="J73" s="119">
        <v>1764</v>
      </c>
      <c r="K73" s="201">
        <f>SUM(K10,K29)</f>
        <v>3528</v>
      </c>
      <c r="L73" s="137">
        <f>SUM(L10,L29)</f>
        <v>2053</v>
      </c>
      <c r="M73" s="99">
        <f>SUM(M10,M29)</f>
        <v>1440</v>
      </c>
      <c r="N73" s="119">
        <f>SUM(N10,N29)</f>
        <v>35</v>
      </c>
      <c r="O73" s="159">
        <v>612</v>
      </c>
      <c r="P73" s="160">
        <v>792</v>
      </c>
      <c r="Q73" s="137">
        <f>SUM(Q10,Q29)</f>
        <v>576</v>
      </c>
      <c r="R73" s="160">
        <f>SUM(R10,R29)</f>
        <v>684</v>
      </c>
      <c r="S73" s="137">
        <f>SUM(S10,S29)</f>
        <v>504</v>
      </c>
      <c r="T73" s="160">
        <f>SUM(T10,T29)</f>
        <v>360</v>
      </c>
    </row>
    <row r="74" spans="1:20" ht="13.5" thickBot="1" x14ac:dyDescent="0.25">
      <c r="A74" s="55"/>
      <c r="B74" s="448" t="s">
        <v>67</v>
      </c>
      <c r="C74" s="412"/>
      <c r="D74" s="470"/>
      <c r="E74" s="128"/>
      <c r="F74" s="470"/>
      <c r="G74" s="128"/>
      <c r="H74" s="470"/>
      <c r="I74" s="79"/>
      <c r="J74" s="79"/>
      <c r="K74" s="79"/>
      <c r="L74" s="79"/>
      <c r="M74" s="79"/>
      <c r="N74" s="116"/>
      <c r="O74" s="155">
        <f t="shared" ref="O74:T74" si="39">O73/O7</f>
        <v>36</v>
      </c>
      <c r="P74" s="85">
        <f t="shared" si="39"/>
        <v>36</v>
      </c>
      <c r="Q74" s="134">
        <f t="shared" si="39"/>
        <v>36</v>
      </c>
      <c r="R74" s="85">
        <f t="shared" si="39"/>
        <v>36</v>
      </c>
      <c r="S74" s="134">
        <f t="shared" si="39"/>
        <v>36</v>
      </c>
      <c r="T74" s="85">
        <f t="shared" si="39"/>
        <v>36</v>
      </c>
    </row>
    <row r="75" spans="1:20" ht="12.75" customHeight="1" x14ac:dyDescent="0.2">
      <c r="A75" s="36" t="s">
        <v>23</v>
      </c>
      <c r="B75" s="93" t="s">
        <v>117</v>
      </c>
      <c r="C75" s="426"/>
      <c r="D75" s="426"/>
      <c r="E75" s="426"/>
      <c r="F75" s="426"/>
      <c r="G75" s="426"/>
      <c r="H75" s="426"/>
      <c r="I75" s="81"/>
      <c r="J75" s="81"/>
      <c r="K75" s="81"/>
      <c r="L75" s="81"/>
      <c r="M75" s="81"/>
      <c r="N75" s="81"/>
      <c r="O75" s="74"/>
      <c r="P75" s="73"/>
      <c r="Q75" s="81"/>
      <c r="R75" s="81"/>
      <c r="S75" s="81"/>
      <c r="T75" s="82" t="s">
        <v>115</v>
      </c>
    </row>
    <row r="76" spans="1:20" ht="12.75" customHeight="1" x14ac:dyDescent="0.2">
      <c r="A76" s="36" t="s">
        <v>92</v>
      </c>
      <c r="B76" s="94" t="s">
        <v>132</v>
      </c>
      <c r="C76" s="94"/>
      <c r="D76" s="94"/>
      <c r="E76" s="94"/>
      <c r="F76" s="94"/>
      <c r="G76" s="94"/>
      <c r="H76" s="94"/>
      <c r="I76" s="83"/>
      <c r="J76" s="83"/>
      <c r="K76" s="83"/>
      <c r="L76" s="83"/>
      <c r="M76" s="83"/>
      <c r="N76" s="83"/>
      <c r="O76" s="70"/>
      <c r="P76" s="70"/>
      <c r="Q76" s="83"/>
      <c r="R76" s="83"/>
      <c r="S76" s="83"/>
      <c r="T76" s="84" t="s">
        <v>116</v>
      </c>
    </row>
    <row r="77" spans="1:20" ht="25.5" customHeight="1" x14ac:dyDescent="0.2">
      <c r="A77" s="37" t="s">
        <v>20</v>
      </c>
      <c r="B77" s="13" t="s">
        <v>131</v>
      </c>
      <c r="C77" s="13"/>
      <c r="D77" s="13"/>
      <c r="E77" s="13"/>
      <c r="F77" s="13"/>
      <c r="G77" s="13"/>
      <c r="H77" s="13"/>
      <c r="I77" s="6"/>
      <c r="J77" s="31"/>
      <c r="K77" s="555" t="s">
        <v>5</v>
      </c>
      <c r="L77" s="577" t="s">
        <v>17</v>
      </c>
      <c r="M77" s="578"/>
      <c r="N77" s="578"/>
      <c r="O77" s="28">
        <f>O73</f>
        <v>612</v>
      </c>
      <c r="P77" s="28">
        <f t="shared" ref="P77:T77" si="40">P73</f>
        <v>792</v>
      </c>
      <c r="Q77" s="28">
        <f t="shared" si="40"/>
        <v>576</v>
      </c>
      <c r="R77" s="28">
        <f t="shared" si="40"/>
        <v>684</v>
      </c>
      <c r="S77" s="28">
        <f t="shared" si="40"/>
        <v>504</v>
      </c>
      <c r="T77" s="60">
        <f t="shared" si="40"/>
        <v>360</v>
      </c>
    </row>
    <row r="78" spans="1:20" ht="21.75" customHeight="1" x14ac:dyDescent="0.2">
      <c r="A78" s="39"/>
      <c r="B78" s="7"/>
      <c r="C78" s="7"/>
      <c r="D78" s="7"/>
      <c r="E78" s="7"/>
      <c r="F78" s="7"/>
      <c r="G78" s="7"/>
      <c r="H78" s="7"/>
      <c r="I78" s="8"/>
      <c r="J78" s="9"/>
      <c r="K78" s="575"/>
      <c r="L78" s="577" t="s">
        <v>65</v>
      </c>
      <c r="M78" s="578"/>
      <c r="N78" s="578"/>
      <c r="O78" s="76">
        <f t="shared" ref="O78:Q78" si="41">SUM(O63,O67,O71)</f>
        <v>0</v>
      </c>
      <c r="P78" s="47">
        <v>0</v>
      </c>
      <c r="Q78" s="29">
        <f t="shared" si="41"/>
        <v>0</v>
      </c>
      <c r="R78" s="29">
        <v>72</v>
      </c>
      <c r="S78" s="29">
        <f t="shared" ref="S78" si="42">SUM(S63,S67,S71)</f>
        <v>36</v>
      </c>
      <c r="T78" s="61">
        <v>36</v>
      </c>
    </row>
    <row r="79" spans="1:20" ht="23.25" customHeight="1" x14ac:dyDescent="0.2">
      <c r="A79" s="39"/>
      <c r="B79" s="219" t="s">
        <v>144</v>
      </c>
      <c r="C79" s="219"/>
      <c r="D79" s="219"/>
      <c r="E79" s="219"/>
      <c r="F79" s="219"/>
      <c r="G79" s="219"/>
      <c r="H79" s="219"/>
      <c r="I79" s="8"/>
      <c r="J79" s="9"/>
      <c r="K79" s="575"/>
      <c r="L79" s="577" t="s">
        <v>93</v>
      </c>
      <c r="M79" s="578"/>
      <c r="N79" s="578"/>
      <c r="O79" s="76">
        <f>SUM(O60,O68,O72,O64)</f>
        <v>0</v>
      </c>
      <c r="P79" s="47">
        <f t="shared" ref="P79:Q79" si="43">SUM(P60,P68,P72,P64)</f>
        <v>0</v>
      </c>
      <c r="Q79" s="29">
        <f t="shared" si="43"/>
        <v>0</v>
      </c>
      <c r="R79" s="29">
        <f>SUM(R60,R68,R72,R64)</f>
        <v>72</v>
      </c>
      <c r="S79" s="29">
        <f t="shared" ref="S79:T79" si="44">SUM(S60,S68,S72,S64)</f>
        <v>72</v>
      </c>
      <c r="T79" s="61">
        <f t="shared" si="44"/>
        <v>72</v>
      </c>
    </row>
    <row r="80" spans="1:20" ht="24" customHeight="1" x14ac:dyDescent="0.2">
      <c r="A80" s="571" t="s">
        <v>133</v>
      </c>
      <c r="B80" s="572"/>
      <c r="C80" s="572"/>
      <c r="D80" s="572"/>
      <c r="E80" s="572"/>
      <c r="F80" s="572"/>
      <c r="G80" s="572"/>
      <c r="H80" s="572"/>
      <c r="I80" s="8"/>
      <c r="J80" s="9"/>
      <c r="K80" s="575"/>
      <c r="L80" s="577" t="s">
        <v>118</v>
      </c>
      <c r="M80" s="581"/>
      <c r="N80" s="581"/>
      <c r="O80" s="1">
        <v>0</v>
      </c>
      <c r="P80" s="1">
        <v>0</v>
      </c>
      <c r="Q80" s="1">
        <v>0</v>
      </c>
      <c r="R80" s="29">
        <v>0</v>
      </c>
      <c r="S80" s="30">
        <v>0</v>
      </c>
      <c r="T80" s="38">
        <v>144</v>
      </c>
    </row>
    <row r="81" spans="1:20" ht="22.5" customHeight="1" x14ac:dyDescent="0.2">
      <c r="A81" s="571"/>
      <c r="B81" s="572"/>
      <c r="C81" s="572"/>
      <c r="D81" s="572"/>
      <c r="E81" s="572"/>
      <c r="F81" s="572"/>
      <c r="G81" s="572"/>
      <c r="H81" s="572"/>
      <c r="I81" s="8"/>
      <c r="J81" s="9"/>
      <c r="K81" s="575"/>
      <c r="L81" s="577" t="s">
        <v>122</v>
      </c>
      <c r="M81" s="578"/>
      <c r="N81" s="578"/>
      <c r="O81" s="1">
        <v>0</v>
      </c>
      <c r="P81" s="1">
        <v>3</v>
      </c>
      <c r="Q81" s="1">
        <v>3</v>
      </c>
      <c r="R81" s="47">
        <v>4</v>
      </c>
      <c r="S81" s="76">
        <v>0</v>
      </c>
      <c r="T81" s="38">
        <v>4</v>
      </c>
    </row>
    <row r="82" spans="1:20" ht="25.5" customHeight="1" x14ac:dyDescent="0.2">
      <c r="A82" s="571"/>
      <c r="B82" s="572"/>
      <c r="C82" s="572"/>
      <c r="D82" s="572"/>
      <c r="E82" s="572"/>
      <c r="F82" s="572"/>
      <c r="G82" s="572"/>
      <c r="H82" s="572"/>
      <c r="I82" s="8"/>
      <c r="J82" s="9"/>
      <c r="K82" s="575"/>
      <c r="L82" s="577" t="s">
        <v>18</v>
      </c>
      <c r="M82" s="578"/>
      <c r="N82" s="578"/>
      <c r="O82" s="1">
        <v>0</v>
      </c>
      <c r="P82" s="1">
        <v>6</v>
      </c>
      <c r="Q82" s="1">
        <v>1</v>
      </c>
      <c r="R82" s="47">
        <v>7</v>
      </c>
      <c r="S82" s="30">
        <v>4</v>
      </c>
      <c r="T82" s="38">
        <v>5</v>
      </c>
    </row>
    <row r="83" spans="1:20" ht="13.5" thickBot="1" x14ac:dyDescent="0.25">
      <c r="A83" s="573"/>
      <c r="B83" s="574"/>
      <c r="C83" s="574"/>
      <c r="D83" s="574"/>
      <c r="E83" s="574"/>
      <c r="F83" s="574"/>
      <c r="G83" s="574"/>
      <c r="H83" s="574"/>
      <c r="I83" s="40"/>
      <c r="J83" s="41"/>
      <c r="K83" s="576"/>
      <c r="L83" s="579" t="s">
        <v>19</v>
      </c>
      <c r="M83" s="580"/>
      <c r="N83" s="580"/>
      <c r="O83" s="42">
        <v>0</v>
      </c>
      <c r="P83" s="42">
        <v>0</v>
      </c>
      <c r="Q83" s="42">
        <v>0</v>
      </c>
      <c r="R83" s="43">
        <v>1</v>
      </c>
      <c r="S83" s="44">
        <v>1</v>
      </c>
      <c r="T83" s="45">
        <v>0</v>
      </c>
    </row>
  </sheetData>
  <mergeCells count="29">
    <mergeCell ref="C3:H8"/>
    <mergeCell ref="C9:H9"/>
    <mergeCell ref="D12:D13"/>
    <mergeCell ref="C12:C13"/>
    <mergeCell ref="A80:H83"/>
    <mergeCell ref="K77:K83"/>
    <mergeCell ref="L82:N82"/>
    <mergeCell ref="L83:N83"/>
    <mergeCell ref="L80:N80"/>
    <mergeCell ref="L81:N81"/>
    <mergeCell ref="L77:N77"/>
    <mergeCell ref="L78:N78"/>
    <mergeCell ref="L79:N79"/>
    <mergeCell ref="O3:T4"/>
    <mergeCell ref="A1:T1"/>
    <mergeCell ref="B3:B8"/>
    <mergeCell ref="I3:N3"/>
    <mergeCell ref="I4:I8"/>
    <mergeCell ref="J4:J8"/>
    <mergeCell ref="K4:N4"/>
    <mergeCell ref="S5:T5"/>
    <mergeCell ref="K5:K8"/>
    <mergeCell ref="L5:N5"/>
    <mergeCell ref="Q5:R5"/>
    <mergeCell ref="A3:A8"/>
    <mergeCell ref="O5:P5"/>
    <mergeCell ref="N6:N8"/>
    <mergeCell ref="L6:L8"/>
    <mergeCell ref="M6:M8"/>
  </mergeCells>
  <printOptions horizontalCentered="1"/>
  <pageMargins left="0.15748031496062992" right="0.15748031496062992" top="0.31496062992125984" bottom="0.87" header="0.31496062992125984" footer="0.99"/>
  <pageSetup paperSize="9" scale="84" orientation="landscape" r:id="rId1"/>
  <headerFooter alignWithMargins="0"/>
  <rowBreaks count="2" manualBreakCount="2">
    <brk id="28" max="14" man="1"/>
    <brk id="64" max="14" man="1"/>
  </rowBreaks>
  <ignoredErrors>
    <ignoredError sqref="I53:I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17" sqref="E17"/>
    </sheetView>
  </sheetViews>
  <sheetFormatPr defaultRowHeight="15" x14ac:dyDescent="0.25"/>
  <cols>
    <col min="1" max="1" width="7.42578125" style="27" customWidth="1"/>
    <col min="2" max="2" width="18.140625" style="27" customWidth="1"/>
    <col min="3" max="3" width="11" style="27" customWidth="1"/>
    <col min="4" max="4" width="16.85546875" style="27" customWidth="1"/>
    <col min="5" max="5" width="17.140625" style="27" customWidth="1"/>
    <col min="6" max="6" width="17.7109375" style="27" customWidth="1"/>
    <col min="7" max="7" width="18.85546875" style="27" customWidth="1"/>
    <col min="8" max="8" width="14.140625" style="27" customWidth="1"/>
    <col min="9" max="9" width="10.140625" style="27" customWidth="1"/>
  </cols>
  <sheetData>
    <row r="1" spans="1:14" s="2" customFormat="1" ht="15.75" x14ac:dyDescent="0.25">
      <c r="A1" s="598" t="s">
        <v>123</v>
      </c>
      <c r="B1" s="598"/>
      <c r="C1" s="598"/>
      <c r="D1" s="598"/>
      <c r="E1" s="598"/>
      <c r="F1" s="598"/>
      <c r="G1" s="598"/>
      <c r="H1" s="598"/>
      <c r="I1" s="598"/>
      <c r="J1" s="12"/>
      <c r="K1" s="12"/>
      <c r="L1" s="11"/>
      <c r="M1" s="11"/>
      <c r="N1" s="11"/>
    </row>
    <row r="2" spans="1:14" s="2" customFormat="1" ht="18.75" x14ac:dyDescent="0.2">
      <c r="A2" s="609" t="s">
        <v>217</v>
      </c>
      <c r="B2" s="609"/>
      <c r="C2" s="609"/>
      <c r="D2" s="609"/>
      <c r="E2" s="609"/>
      <c r="F2" s="609"/>
      <c r="G2" s="609"/>
      <c r="H2" s="609"/>
      <c r="I2" s="609"/>
      <c r="J2" s="59"/>
      <c r="K2" s="59"/>
      <c r="L2" s="59"/>
      <c r="M2" s="11"/>
      <c r="N2" s="11"/>
    </row>
    <row r="3" spans="1:14" s="2" customFormat="1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2"/>
      <c r="K3" s="12"/>
      <c r="L3" s="11"/>
      <c r="M3" s="11"/>
      <c r="N3" s="11"/>
    </row>
    <row r="4" spans="1:14" s="2" customFormat="1" ht="63" customHeight="1" x14ac:dyDescent="0.2">
      <c r="A4" s="599" t="s">
        <v>0</v>
      </c>
      <c r="B4" s="601" t="s">
        <v>98</v>
      </c>
      <c r="C4" s="603" t="s">
        <v>15</v>
      </c>
      <c r="D4" s="603" t="s">
        <v>16</v>
      </c>
      <c r="E4" s="603"/>
      <c r="F4" s="603" t="s">
        <v>2</v>
      </c>
      <c r="G4" s="603" t="s">
        <v>100</v>
      </c>
      <c r="H4" s="605" t="s">
        <v>1</v>
      </c>
      <c r="I4" s="607" t="s">
        <v>5</v>
      </c>
      <c r="J4" s="12"/>
      <c r="K4" s="12"/>
      <c r="L4" s="11"/>
      <c r="M4" s="11"/>
      <c r="N4" s="11"/>
    </row>
    <row r="5" spans="1:14" s="2" customFormat="1" ht="114" customHeight="1" thickBot="1" x14ac:dyDescent="0.25">
      <c r="A5" s="600"/>
      <c r="B5" s="602"/>
      <c r="C5" s="604"/>
      <c r="D5" s="15" t="s">
        <v>99</v>
      </c>
      <c r="E5" s="35" t="s">
        <v>94</v>
      </c>
      <c r="F5" s="604"/>
      <c r="G5" s="604"/>
      <c r="H5" s="606"/>
      <c r="I5" s="608"/>
      <c r="J5" s="12"/>
      <c r="K5" s="12"/>
      <c r="L5" s="11"/>
      <c r="M5" s="11"/>
      <c r="N5" s="11"/>
    </row>
    <row r="6" spans="1:14" s="2" customFormat="1" ht="12" customHeight="1" thickBot="1" x14ac:dyDescent="0.25">
      <c r="A6" s="481">
        <v>1</v>
      </c>
      <c r="B6" s="482">
        <v>2</v>
      </c>
      <c r="C6" s="483">
        <v>3</v>
      </c>
      <c r="D6" s="483">
        <v>4</v>
      </c>
      <c r="E6" s="483">
        <v>5</v>
      </c>
      <c r="F6" s="483">
        <v>6</v>
      </c>
      <c r="G6" s="483">
        <v>7</v>
      </c>
      <c r="H6" s="484">
        <v>8</v>
      </c>
      <c r="I6" s="481">
        <v>9</v>
      </c>
      <c r="J6" s="12"/>
      <c r="K6" s="12"/>
      <c r="L6" s="11"/>
      <c r="M6" s="11"/>
      <c r="N6" s="11"/>
    </row>
    <row r="7" spans="1:14" s="2" customFormat="1" ht="15.75" x14ac:dyDescent="0.25">
      <c r="A7" s="477" t="s">
        <v>95</v>
      </c>
      <c r="B7" s="478">
        <f>SUM(План!O7:P7)</f>
        <v>39</v>
      </c>
      <c r="C7" s="479"/>
      <c r="D7" s="479">
        <v>0</v>
      </c>
      <c r="E7" s="479">
        <v>0</v>
      </c>
      <c r="F7" s="479">
        <v>2</v>
      </c>
      <c r="G7" s="479">
        <v>0</v>
      </c>
      <c r="H7" s="480">
        <v>11</v>
      </c>
      <c r="I7" s="16">
        <f>SUM(B7:H7)</f>
        <v>52</v>
      </c>
      <c r="J7" s="12"/>
      <c r="K7" s="12"/>
      <c r="L7" s="11"/>
      <c r="M7" s="11"/>
      <c r="N7" s="11"/>
    </row>
    <row r="8" spans="1:14" s="2" customFormat="1" ht="15.75" x14ac:dyDescent="0.25">
      <c r="A8" s="17" t="s">
        <v>96</v>
      </c>
      <c r="B8" s="21">
        <f>SUM(План!Q7:R7)</f>
        <v>35</v>
      </c>
      <c r="C8" s="18">
        <v>2</v>
      </c>
      <c r="D8" s="18">
        <v>2</v>
      </c>
      <c r="E8" s="18">
        <v>0</v>
      </c>
      <c r="F8" s="18">
        <v>2</v>
      </c>
      <c r="G8" s="18">
        <v>0</v>
      </c>
      <c r="H8" s="19">
        <v>11</v>
      </c>
      <c r="I8" s="20">
        <f>SUM(B8:H8)</f>
        <v>52</v>
      </c>
      <c r="J8" s="12"/>
      <c r="K8" s="12"/>
      <c r="L8" s="11"/>
      <c r="M8" s="11"/>
      <c r="N8" s="11"/>
    </row>
    <row r="9" spans="1:14" s="2" customFormat="1" ht="16.5" thickBot="1" x14ac:dyDescent="0.3">
      <c r="A9" s="17" t="s">
        <v>97</v>
      </c>
      <c r="B9" s="21">
        <f>SUM(План!S7:T7)</f>
        <v>24</v>
      </c>
      <c r="C9" s="18">
        <v>2</v>
      </c>
      <c r="D9" s="18">
        <v>4</v>
      </c>
      <c r="E9" s="18">
        <v>4</v>
      </c>
      <c r="F9" s="18">
        <v>1</v>
      </c>
      <c r="G9" s="18">
        <v>6</v>
      </c>
      <c r="H9" s="19">
        <v>2</v>
      </c>
      <c r="I9" s="20">
        <f>SUM(B9:H9)</f>
        <v>43</v>
      </c>
      <c r="J9" s="12"/>
      <c r="K9" s="12"/>
      <c r="L9" s="11"/>
      <c r="M9" s="11"/>
      <c r="N9" s="11"/>
    </row>
    <row r="10" spans="1:14" s="2" customFormat="1" ht="16.5" thickBot="1" x14ac:dyDescent="0.3">
      <c r="A10" s="22" t="s">
        <v>5</v>
      </c>
      <c r="B10" s="23">
        <f>SUM(B7:B9)</f>
        <v>98</v>
      </c>
      <c r="C10" s="24">
        <f>SUM(C7:C9)</f>
        <v>4</v>
      </c>
      <c r="D10" s="24">
        <f t="shared" ref="D10:G10" si="0">SUM(D7:D9)</f>
        <v>6</v>
      </c>
      <c r="E10" s="24">
        <f t="shared" si="0"/>
        <v>4</v>
      </c>
      <c r="F10" s="485">
        <f t="shared" si="0"/>
        <v>5</v>
      </c>
      <c r="G10" s="24">
        <f t="shared" si="0"/>
        <v>6</v>
      </c>
      <c r="H10" s="25">
        <f>SUM(H7:H9)</f>
        <v>24</v>
      </c>
      <c r="I10" s="26">
        <f>SUM(B10:H10)</f>
        <v>147</v>
      </c>
      <c r="J10" s="12"/>
      <c r="K10" s="12"/>
      <c r="L10" s="11"/>
      <c r="M10" s="11"/>
      <c r="N10" s="11"/>
    </row>
    <row r="11" spans="1:14" s="2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12"/>
      <c r="K11" s="12"/>
      <c r="L11" s="11"/>
      <c r="M11" s="11"/>
      <c r="N11" s="11"/>
    </row>
  </sheetData>
  <mergeCells count="10">
    <mergeCell ref="A1:I1"/>
    <mergeCell ref="A4:A5"/>
    <mergeCell ref="B4:B5"/>
    <mergeCell ref="C4:C5"/>
    <mergeCell ref="D4:E4"/>
    <mergeCell ref="F4:F5"/>
    <mergeCell ref="G4:G5"/>
    <mergeCell ref="H4:H5"/>
    <mergeCell ref="I4:I5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:H10 B7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 с печ</vt:lpstr>
      <vt:lpstr>График УП</vt:lpstr>
      <vt:lpstr>План</vt:lpstr>
      <vt:lpstr>Сводная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Galina_Pavlovna</dc:creator>
  <cp:lastModifiedBy>MetodKab</cp:lastModifiedBy>
  <cp:lastPrinted>2019-01-14T17:41:07Z</cp:lastPrinted>
  <dcterms:created xsi:type="dcterms:W3CDTF">2005-01-19T10:32:31Z</dcterms:created>
  <dcterms:modified xsi:type="dcterms:W3CDTF">2019-05-14T11:06:29Z</dcterms:modified>
</cp:coreProperties>
</file>