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3\21.02.05 Земельно-имущественные отношения\"/>
    </mc:Choice>
  </mc:AlternateContent>
  <bookViews>
    <workbookView xWindow="0" yWindow="0" windowWidth="28800" windowHeight="12345" tabRatio="586"/>
  </bookViews>
  <sheets>
    <sheet name="Тит с печ" sheetId="8" r:id="rId1"/>
    <sheet name="План" sheetId="4" r:id="rId2"/>
    <sheet name="График УП" sheetId="7" r:id="rId3"/>
    <sheet name="Сводная" sheetId="6" r:id="rId4"/>
    <sheet name="Кабинеты" sheetId="3" r:id="rId5"/>
  </sheets>
  <definedNames>
    <definedName name="_xlnm.Print_Titles" localSheetId="1">План!$9:$9</definedName>
    <definedName name="_xlnm.Print_Area" localSheetId="1">План!$A$1:$O$84</definedName>
  </definedNames>
  <calcPr calcId="162913"/>
</workbook>
</file>

<file path=xl/calcChain.xml><?xml version="1.0" encoding="utf-8"?>
<calcChain xmlns="http://schemas.openxmlformats.org/spreadsheetml/2006/main">
  <c r="H37" i="4" l="1"/>
  <c r="F39" i="4"/>
  <c r="E21" i="4"/>
  <c r="H11" i="4"/>
  <c r="H10" i="4" s="1"/>
  <c r="H21" i="4"/>
  <c r="F66" i="4" l="1"/>
  <c r="F61" i="4"/>
  <c r="F62" i="4"/>
  <c r="F57" i="4"/>
  <c r="F58" i="4"/>
  <c r="F53" i="4"/>
  <c r="F54" i="4"/>
  <c r="F72" i="4" l="1"/>
  <c r="E72" i="4" s="1"/>
  <c r="D72" i="4" s="1"/>
  <c r="F71" i="4"/>
  <c r="E71" i="4" s="1"/>
  <c r="O70" i="4"/>
  <c r="N70" i="4"/>
  <c r="M70" i="4"/>
  <c r="L70" i="4"/>
  <c r="K70" i="4"/>
  <c r="J70" i="4"/>
  <c r="I70" i="4"/>
  <c r="H70" i="4"/>
  <c r="G70" i="4"/>
  <c r="F69" i="4"/>
  <c r="F68" i="4"/>
  <c r="E68" i="4" s="1"/>
  <c r="O67" i="4"/>
  <c r="N67" i="4"/>
  <c r="M67" i="4"/>
  <c r="L67" i="4"/>
  <c r="K67" i="4"/>
  <c r="J67" i="4"/>
  <c r="I67" i="4"/>
  <c r="H67" i="4"/>
  <c r="G67" i="4"/>
  <c r="F67" i="4"/>
  <c r="E67" i="4" l="1"/>
  <c r="D68" i="4"/>
  <c r="D67" i="4" s="1"/>
  <c r="F70" i="4"/>
  <c r="D71" i="4"/>
  <c r="D70" i="4" s="1"/>
  <c r="E70" i="4"/>
  <c r="N37" i="4" l="1"/>
  <c r="F22" i="4"/>
  <c r="F23" i="4"/>
  <c r="F24" i="4"/>
  <c r="G24" i="4" s="1"/>
  <c r="F13" i="4"/>
  <c r="E13" i="4" s="1"/>
  <c r="D13" i="4" s="1"/>
  <c r="F14" i="4"/>
  <c r="E14" i="4" s="1"/>
  <c r="D14" i="4" s="1"/>
  <c r="F15" i="4"/>
  <c r="E15" i="4" s="1"/>
  <c r="D15" i="4" s="1"/>
  <c r="F16" i="4"/>
  <c r="E16" i="4" s="1"/>
  <c r="D16" i="4" s="1"/>
  <c r="F17" i="4"/>
  <c r="E17" i="4" s="1"/>
  <c r="D17" i="4" s="1"/>
  <c r="F18" i="4"/>
  <c r="E18" i="4" s="1"/>
  <c r="D18" i="4" s="1"/>
  <c r="F19" i="4"/>
  <c r="E19" i="4" s="1"/>
  <c r="D19" i="4" s="1"/>
  <c r="F20" i="4"/>
  <c r="E20" i="4" s="1"/>
  <c r="D20" i="4" s="1"/>
  <c r="F12" i="4"/>
  <c r="D22" i="4" l="1"/>
  <c r="D21" i="4" s="1"/>
  <c r="F21" i="4"/>
  <c r="G12" i="4"/>
  <c r="F11" i="4"/>
  <c r="G13" i="4"/>
  <c r="G22" i="4"/>
  <c r="G21" i="4" s="1"/>
  <c r="G20" i="4"/>
  <c r="G16" i="4"/>
  <c r="G19" i="4"/>
  <c r="G15" i="4"/>
  <c r="G14" i="4"/>
  <c r="H10" i="6"/>
  <c r="B9" i="6"/>
  <c r="B8" i="6"/>
  <c r="B7" i="6"/>
  <c r="G11" i="4" l="1"/>
  <c r="G10" i="4" s="1"/>
  <c r="B10" i="6"/>
  <c r="J80" i="4"/>
  <c r="J79" i="4" l="1"/>
  <c r="L79" i="4"/>
  <c r="N79" i="4"/>
  <c r="K80" i="4"/>
  <c r="L80" i="4"/>
  <c r="N80" i="4"/>
  <c r="O80" i="4"/>
  <c r="M80" i="4"/>
  <c r="F52" i="4"/>
  <c r="F51" i="4" s="1"/>
  <c r="F64" i="4"/>
  <c r="F63" i="4" s="1"/>
  <c r="F60" i="4"/>
  <c r="H63" i="4"/>
  <c r="I63" i="4"/>
  <c r="J63" i="4"/>
  <c r="K63" i="4"/>
  <c r="L63" i="4"/>
  <c r="M63" i="4"/>
  <c r="N63" i="4"/>
  <c r="O63" i="4"/>
  <c r="H59" i="4"/>
  <c r="I59" i="4"/>
  <c r="J59" i="4"/>
  <c r="L59" i="4"/>
  <c r="M59" i="4"/>
  <c r="N59" i="4"/>
  <c r="O59" i="4"/>
  <c r="H55" i="4"/>
  <c r="I55" i="4"/>
  <c r="J55" i="4"/>
  <c r="K55" i="4"/>
  <c r="L55" i="4"/>
  <c r="M55" i="4"/>
  <c r="N55" i="4"/>
  <c r="O55" i="4"/>
  <c r="H51" i="4"/>
  <c r="I51" i="4"/>
  <c r="I50" i="4" s="1"/>
  <c r="J51" i="4"/>
  <c r="K50" i="4"/>
  <c r="L51" i="4"/>
  <c r="M51" i="4"/>
  <c r="M50" i="4" s="1"/>
  <c r="N51" i="4"/>
  <c r="O51" i="4"/>
  <c r="O50" i="4" s="1"/>
  <c r="F40" i="4"/>
  <c r="G40" i="4" s="1"/>
  <c r="F41" i="4"/>
  <c r="D41" i="4" s="1"/>
  <c r="F42" i="4"/>
  <c r="G42" i="4" s="1"/>
  <c r="F43" i="4"/>
  <c r="G43" i="4" s="1"/>
  <c r="F44" i="4"/>
  <c r="G44" i="4" s="1"/>
  <c r="F45" i="4"/>
  <c r="G45" i="4" s="1"/>
  <c r="F46" i="4"/>
  <c r="D46" i="4" s="1"/>
  <c r="F47" i="4"/>
  <c r="G47" i="4" s="1"/>
  <c r="F48" i="4"/>
  <c r="E48" i="4" s="1"/>
  <c r="D48" i="4" s="1"/>
  <c r="F38" i="4"/>
  <c r="I37" i="4"/>
  <c r="J37" i="4"/>
  <c r="K37" i="4"/>
  <c r="L37" i="4"/>
  <c r="M37" i="4"/>
  <c r="O37" i="4"/>
  <c r="F34" i="4"/>
  <c r="D34" i="4" s="1"/>
  <c r="F35" i="4"/>
  <c r="F33" i="4"/>
  <c r="G33" i="4" s="1"/>
  <c r="H32" i="4"/>
  <c r="I32" i="4"/>
  <c r="J32" i="4"/>
  <c r="K32" i="4"/>
  <c r="L32" i="4"/>
  <c r="M32" i="4"/>
  <c r="N32" i="4"/>
  <c r="O32" i="4"/>
  <c r="F28" i="4"/>
  <c r="D28" i="4" s="1"/>
  <c r="F29" i="4"/>
  <c r="G29" i="4" s="1"/>
  <c r="F30" i="4"/>
  <c r="D30" i="4" s="1"/>
  <c r="F31" i="4"/>
  <c r="D31" i="4" s="1"/>
  <c r="F27" i="4"/>
  <c r="D27" i="4" s="1"/>
  <c r="E26" i="4"/>
  <c r="H26" i="4"/>
  <c r="I26" i="4"/>
  <c r="J26" i="4"/>
  <c r="K26" i="4"/>
  <c r="L26" i="4"/>
  <c r="M26" i="4"/>
  <c r="N26" i="4"/>
  <c r="O26" i="4"/>
  <c r="L10" i="4"/>
  <c r="M10" i="4"/>
  <c r="N10" i="4"/>
  <c r="O10" i="4"/>
  <c r="N50" i="4" l="1"/>
  <c r="L50" i="4"/>
  <c r="J50" i="4"/>
  <c r="H50" i="4"/>
  <c r="H36" i="4" s="1"/>
  <c r="H25" i="4" s="1"/>
  <c r="H74" i="4" s="1"/>
  <c r="G38" i="4"/>
  <c r="F37" i="4"/>
  <c r="O36" i="4"/>
  <c r="O25" i="4" s="1"/>
  <c r="O74" i="4" s="1"/>
  <c r="G31" i="4"/>
  <c r="N36" i="4"/>
  <c r="N25" i="4" s="1"/>
  <c r="N74" i="4" s="1"/>
  <c r="G41" i="4"/>
  <c r="G46" i="4"/>
  <c r="J36" i="4"/>
  <c r="J25" i="4" s="1"/>
  <c r="J75" i="4" s="1"/>
  <c r="K36" i="4"/>
  <c r="K25" i="4" s="1"/>
  <c r="G27" i="4"/>
  <c r="G48" i="4"/>
  <c r="M36" i="4"/>
  <c r="M25" i="4" s="1"/>
  <c r="M74" i="4" s="1"/>
  <c r="G28" i="4"/>
  <c r="F26" i="4"/>
  <c r="G30" i="4"/>
  <c r="D29" i="4"/>
  <c r="I36" i="4"/>
  <c r="I25" i="4" s="1"/>
  <c r="I74" i="4" s="1"/>
  <c r="L36" i="4"/>
  <c r="L25" i="4" s="1"/>
  <c r="L74" i="4" s="1"/>
  <c r="F32" i="4"/>
  <c r="C10" i="6" l="1"/>
  <c r="K78" i="4"/>
  <c r="L78" i="4"/>
  <c r="M78" i="4"/>
  <c r="N78" i="4"/>
  <c r="O78" i="4"/>
  <c r="J78" i="4"/>
  <c r="K75" i="4" l="1"/>
  <c r="F59" i="4"/>
  <c r="G60" i="4"/>
  <c r="G59" i="4" s="1"/>
  <c r="E60" i="4"/>
  <c r="E59" i="4" s="1"/>
  <c r="F56" i="4"/>
  <c r="E56" i="4" s="1"/>
  <c r="E55" i="4" s="1"/>
  <c r="E52" i="4"/>
  <c r="L75" i="4"/>
  <c r="M75" i="4"/>
  <c r="N75" i="4"/>
  <c r="O75" i="4"/>
  <c r="E64" i="4" l="1"/>
  <c r="E63" i="4" s="1"/>
  <c r="G64" i="4"/>
  <c r="G63" i="4" s="1"/>
  <c r="D56" i="4"/>
  <c r="D55" i="4" s="1"/>
  <c r="F55" i="4"/>
  <c r="G56" i="4"/>
  <c r="G55" i="4" s="1"/>
  <c r="D52" i="4"/>
  <c r="D51" i="4" s="1"/>
  <c r="E51" i="4"/>
  <c r="G52" i="4"/>
  <c r="G51" i="4" s="1"/>
  <c r="D60" i="4"/>
  <c r="D59" i="4" s="1"/>
  <c r="G50" i="4" l="1"/>
  <c r="E50" i="4"/>
  <c r="F50" i="4"/>
  <c r="F36" i="4" s="1"/>
  <c r="F25" i="4" s="1"/>
  <c r="F74" i="4" s="1"/>
  <c r="D64" i="4"/>
  <c r="D63" i="4" s="1"/>
  <c r="D50" i="4" s="1"/>
  <c r="E40" i="4"/>
  <c r="D40" i="4" s="1"/>
  <c r="E42" i="4"/>
  <c r="D42" i="4" s="1"/>
  <c r="D43" i="4"/>
  <c r="E44" i="4"/>
  <c r="D44" i="4" s="1"/>
  <c r="E45" i="4"/>
  <c r="D45" i="4" s="1"/>
  <c r="E47" i="4"/>
  <c r="D47" i="4" s="1"/>
  <c r="E38" i="4"/>
  <c r="E35" i="4"/>
  <c r="D35" i="4" s="1"/>
  <c r="E36" i="4" l="1"/>
  <c r="D38" i="4"/>
  <c r="E12" i="4"/>
  <c r="E33" i="4"/>
  <c r="G34" i="4"/>
  <c r="G35" i="4"/>
  <c r="D26" i="4"/>
  <c r="G10" i="6"/>
  <c r="F10" i="6"/>
  <c r="E10" i="6"/>
  <c r="D10" i="6"/>
  <c r="I9" i="6"/>
  <c r="I8" i="6"/>
  <c r="I7" i="6"/>
  <c r="E32" i="4" l="1"/>
  <c r="E25" i="4" s="1"/>
  <c r="D33" i="4"/>
  <c r="D32" i="4" s="1"/>
  <c r="D12" i="4"/>
  <c r="G32" i="4"/>
  <c r="G26" i="4"/>
  <c r="I10" i="6"/>
  <c r="E39" i="4"/>
  <c r="D39" i="4" s="1"/>
  <c r="D37" i="4" s="1"/>
  <c r="D36" i="4" s="1"/>
  <c r="G39" i="4"/>
  <c r="D25" i="4" l="1"/>
  <c r="G37" i="4"/>
  <c r="G36" i="4" s="1"/>
  <c r="G25" i="4" s="1"/>
  <c r="G74" i="4" s="1"/>
</calcChain>
</file>

<file path=xl/sharedStrings.xml><?xml version="1.0" encoding="utf-8"?>
<sst xmlns="http://schemas.openxmlformats.org/spreadsheetml/2006/main" count="376" uniqueCount="264">
  <si>
    <t>Курсы</t>
  </si>
  <si>
    <t>Каникулы</t>
  </si>
  <si>
    <t>Промежуточная аттестация</t>
  </si>
  <si>
    <t>1 курс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</si>
  <si>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</si>
  <si>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</si>
  <si>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</si>
  <si>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</si>
  <si>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</si>
  <si>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</si>
  <si>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</si>
  <si>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</si>
  <si>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</si>
  <si>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</si>
  <si>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</si>
  <si>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</si>
  <si>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</si>
  <si>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>Учебная практика</t>
  </si>
  <si>
    <t>Производственная практика</t>
  </si>
  <si>
    <t>дисциплин и МДК</t>
  </si>
  <si>
    <t>дифференцированных зачетов</t>
  </si>
  <si>
    <t>зачетов</t>
  </si>
  <si>
    <t>К.00</t>
  </si>
  <si>
    <t>анятия на уроках</t>
  </si>
  <si>
    <t>Формы промежуточной аттестации  (семестр)</t>
  </si>
  <si>
    <t>Кабинеты:</t>
  </si>
  <si>
    <t>Лаборатории:</t>
  </si>
  <si>
    <t>Залы:</t>
  </si>
  <si>
    <t>ПДП.00</t>
  </si>
  <si>
    <t>Распределение обязательной нагрузки по курсам и семестрам  (час. в семестр)</t>
  </si>
  <si>
    <t>Иностранный язык</t>
  </si>
  <si>
    <t>История</t>
  </si>
  <si>
    <t>Математика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</si>
  <si>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</si>
  <si>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</si>
  <si>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</si>
  <si>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</si>
  <si>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</si>
  <si>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</si>
  <si>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</si>
  <si>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</si>
  <si>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</si>
  <si>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</si>
  <si>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</si>
  <si>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</si>
  <si>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</si>
  <si>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</si>
  <si>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</si>
  <si>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</si>
  <si>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</si>
  <si>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</si>
  <si>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</si>
  <si>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</si>
  <si>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</si>
  <si>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</si>
  <si>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</si>
  <si>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Экономика организации</t>
  </si>
  <si>
    <t>Безопасность жизнедеятельности</t>
  </si>
  <si>
    <t>ПМ.01</t>
  </si>
  <si>
    <t>Профессиональные модули</t>
  </si>
  <si>
    <t>ПМ.00</t>
  </si>
  <si>
    <t>МДК.01.01.</t>
  </si>
  <si>
    <t>МДК.02.01.</t>
  </si>
  <si>
    <t>ПМ.03</t>
  </si>
  <si>
    <t>МДК.03.01.</t>
  </si>
  <si>
    <t>Правовое обеспечение профессиональной деятельности</t>
  </si>
  <si>
    <t>ПМ.04</t>
  </si>
  <si>
    <t>ПП.02.</t>
  </si>
  <si>
    <t>ПП.01.</t>
  </si>
  <si>
    <t>УП.02.</t>
  </si>
  <si>
    <t>учебной практики (нед)</t>
  </si>
  <si>
    <t>Математики</t>
  </si>
  <si>
    <t>Экономики организации</t>
  </si>
  <si>
    <t>Иностранного языка</t>
  </si>
  <si>
    <t>Информационных технологий в профессиональной деятельности</t>
  </si>
  <si>
    <t>Спортивный зал</t>
  </si>
  <si>
    <t>Актовый зал</t>
  </si>
  <si>
    <t>Общеобразовательный цикл</t>
  </si>
  <si>
    <t>Всего часов в неделю:</t>
  </si>
  <si>
    <t>Всего часов по циклам:</t>
  </si>
  <si>
    <t>Русский язык и культура речи</t>
  </si>
  <si>
    <t>Экологические основы природопользования</t>
  </si>
  <si>
    <t>Основы экономической теории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</si>
  <si>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</si>
  <si>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</si>
  <si>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</si>
  <si>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Бухгалтерский учет и налогообложение</t>
  </si>
  <si>
    <t>Финансы, денежное обращение и кредит</t>
  </si>
  <si>
    <t>Экономический анализ</t>
  </si>
  <si>
    <t>ОП.08</t>
  </si>
  <si>
    <t>ОП.09</t>
  </si>
  <si>
    <t>ОП.10</t>
  </si>
  <si>
    <t>Управление земельно-имущественным комплексом</t>
  </si>
  <si>
    <t>Управление территориями и недвижимым имуществом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</si>
  <si>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</si>
  <si>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</si>
  <si>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</si>
  <si>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Кадастры и кадастровая оценка земель</t>
  </si>
  <si>
    <t xml:space="preserve">Производственная практика (практика по профилю специальности) </t>
  </si>
  <si>
    <t>Картографо-геодезическое сопровождение земельно-имущественных отношений</t>
  </si>
  <si>
    <t>Геодезия с основами картографии и картографического черчения</t>
  </si>
  <si>
    <t>Определение стоимости недвижимого имущества</t>
  </si>
  <si>
    <t>Оценка недвижимого имущества</t>
  </si>
  <si>
    <t>ГИА</t>
  </si>
  <si>
    <t>производственной практики</t>
  </si>
  <si>
    <t>преддипломная</t>
  </si>
  <si>
    <t>I курс</t>
  </si>
  <si>
    <t>II курс</t>
  </si>
  <si>
    <t>III курс</t>
  </si>
  <si>
    <t>Обучение по дисциплинам  и междисциплинарным курсам</t>
  </si>
  <si>
    <t xml:space="preserve">по профилю специальности </t>
  </si>
  <si>
    <t>Государственная итоговая аттестация</t>
  </si>
  <si>
    <t>Гуманитарных и социально-экономических дисциплин</t>
  </si>
  <si>
    <t xml:space="preserve">Статистики </t>
  </si>
  <si>
    <t>Бухгалтерского учета,  налогообложения и аудит</t>
  </si>
  <si>
    <t>Документационного обеспечения управления</t>
  </si>
  <si>
    <t>Правового обеспечения профессиональной деятельности</t>
  </si>
  <si>
    <t>Менеджмента</t>
  </si>
  <si>
    <t>Маркетинга</t>
  </si>
  <si>
    <t>Финансов, денежного обращения и кредитов</t>
  </si>
  <si>
    <t>Безопасности жизнедеятельности</t>
  </si>
  <si>
    <t>Междисциплинарных курсов</t>
  </si>
  <si>
    <t>Компьютеризации профессиональной деятельности</t>
  </si>
  <si>
    <t>Геодезии</t>
  </si>
  <si>
    <t>Учебный геодезический полигон</t>
  </si>
  <si>
    <t>Библиотека, читальный зал с выходом в сеть Интернет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</si>
  <si>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</si>
  <si>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</si>
  <si>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</si>
  <si>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</si>
  <si>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</si>
  <si>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</si>
  <si>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ЕН.03</t>
  </si>
  <si>
    <t>Информационные технологии в профессиональной деятельности</t>
  </si>
  <si>
    <t>МДК.04.01.</t>
  </si>
  <si>
    <t>недель</t>
  </si>
  <si>
    <t>УП.04.</t>
  </si>
  <si>
    <t>Обязательная часть циклов ОПОП</t>
  </si>
  <si>
    <t>ОГСЭ.05</t>
  </si>
  <si>
    <t>ОП.11</t>
  </si>
  <si>
    <t>4 нед.</t>
  </si>
  <si>
    <t>6 нед.</t>
  </si>
  <si>
    <t>Практика преддипломная        с 20.04. по 17.05.</t>
  </si>
  <si>
    <t>преддипломная практика</t>
  </si>
  <si>
    <t>УП.03.</t>
  </si>
  <si>
    <t>ПП.03.</t>
  </si>
  <si>
    <t>ПП.04.</t>
  </si>
  <si>
    <t>экзаменов вт.ч.квалификац.</t>
  </si>
  <si>
    <t>21.02.05 (120714) Земельно-имущественные отношения</t>
  </si>
  <si>
    <t>3. Сводные данные по  бюджету времени (в неделях)</t>
  </si>
  <si>
    <t>5. Перечень лабораторий, кабинетов, мастерских</t>
  </si>
  <si>
    <t>4. План учебного процесса</t>
  </si>
  <si>
    <t>Стрелковый тир</t>
  </si>
  <si>
    <t xml:space="preserve">                             Базовые учебные дисциплины</t>
  </si>
  <si>
    <t xml:space="preserve">                           Профильные учебные дисциплины</t>
  </si>
  <si>
    <t>ОУД.02</t>
  </si>
  <si>
    <t>ОУД.01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</si>
  <si>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</si>
  <si>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</si>
  <si>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</si>
  <si>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</si>
  <si>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</si>
  <si>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</si>
  <si>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</si>
  <si>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</si>
  <si>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</si>
  <si>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 </t>
  </si>
  <si>
    <t>курсовых работ (проектов),индивидуальных проектов</t>
  </si>
  <si>
    <t>Физика</t>
  </si>
  <si>
    <t>Химия</t>
  </si>
  <si>
    <t>Обществознание (вкл. экономику и право)</t>
  </si>
  <si>
    <t>Биология</t>
  </si>
  <si>
    <t>ОУД.03</t>
  </si>
  <si>
    <t>Консультации  4 часа на одного обучающегося на каждый учебный год</t>
  </si>
  <si>
    <t xml:space="preserve">Государственная итоговая аттестация  с 18.05 по 28.06                                                                                                                                                                                                                    </t>
  </si>
  <si>
    <t>Государственная (итоговая) аттестация
1. Программа базовой подготовки 
1.1. Дипломный проект (работа)
Выполнение дипломного проекта (работы) с 25.05 по 14.06 (всего 4 нед.)
Защита дипломного проекта (работы) с 15.06.2014 по 28.06  (всего 2 нед.)</t>
  </si>
  <si>
    <t>-,ДЗ</t>
  </si>
  <si>
    <t>-,Э</t>
  </si>
  <si>
    <t>ДЗ</t>
  </si>
  <si>
    <t>Э</t>
  </si>
  <si>
    <t>З,З,З,ДЗ</t>
  </si>
  <si>
    <t>-,-,З,ДЗ</t>
  </si>
  <si>
    <t>УП.01</t>
  </si>
  <si>
    <t>ОП.13</t>
  </si>
  <si>
    <t xml:space="preserve"> -,ДЗ*</t>
  </si>
  <si>
    <t>ДЗ*</t>
  </si>
  <si>
    <t>-, ДЗ</t>
  </si>
  <si>
    <t xml:space="preserve"> -,ДЗ</t>
  </si>
  <si>
    <t>З*</t>
  </si>
  <si>
    <t>0/1/2</t>
  </si>
  <si>
    <t>0/8/1</t>
  </si>
  <si>
    <t>0/8/4</t>
  </si>
  <si>
    <t>1/5/4</t>
  </si>
  <si>
    <t>1/4/1</t>
  </si>
  <si>
    <t>0/3/0</t>
  </si>
  <si>
    <t>0/10/3</t>
  </si>
  <si>
    <t>2/20/10</t>
  </si>
  <si>
    <t>Русский язык</t>
  </si>
  <si>
    <t>Литература</t>
  </si>
  <si>
    <t>ОБЖ</t>
  </si>
  <si>
    <t>Информатика и ИКТ</t>
  </si>
  <si>
    <t>Способы поиска работы</t>
  </si>
  <si>
    <t xml:space="preserve">Планирование карьеры выпускника профессиональной образовательной организации Московской области </t>
  </si>
  <si>
    <t xml:space="preserve">Учебная практика </t>
  </si>
  <si>
    <t>ПМ. 05</t>
  </si>
  <si>
    <t>Основы предпринимательства</t>
  </si>
  <si>
    <t>МДК.05.01</t>
  </si>
  <si>
    <t>Бизнес-планирование</t>
  </si>
  <si>
    <t>Учреждение предприятия</t>
  </si>
  <si>
    <t>УП.05</t>
  </si>
  <si>
    <t>З</t>
  </si>
  <si>
    <t>Проектно-сметное  дело</t>
  </si>
  <si>
    <t>* не входит в общее количество экзаменов, дифференцированных зачетов (зачетов)</t>
  </si>
  <si>
    <t>ПМ. 06</t>
  </si>
  <si>
    <t>МДК.06.01</t>
  </si>
  <si>
    <t>МДК.06.02</t>
  </si>
  <si>
    <t>УП.06</t>
  </si>
  <si>
    <t>Компьютерная графика</t>
  </si>
  <si>
    <t>1. График учебного процесса</t>
  </si>
  <si>
    <t xml:space="preserve">2. Сводные данные по бюджету времени (в неделях)
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</si>
  <si>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</si>
  <si>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</si>
  <si>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</si>
  <si>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</si>
  <si>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</si>
  <si>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</si>
  <si>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</si>
  <si>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</si>
  <si>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</si>
  <si>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</si>
  <si>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</si>
  <si>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</si>
  <si>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</si>
  <si>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</si>
  <si>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</si>
  <si>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</si>
  <si>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</si>
  <si>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</si>
  <si>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</si>
  <si>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</si>
  <si>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</si>
  <si>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</si>
  <si>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 xml:space="preserve">промежуточная аттестация </t>
  </si>
  <si>
    <t xml:space="preserve">Государственная (итоговая) аттестация </t>
  </si>
  <si>
    <t>,,,,</t>
  </si>
  <si>
    <t>по профилю специальности</t>
  </si>
  <si>
    <t xml:space="preserve">преддипломная </t>
  </si>
  <si>
    <t>═</t>
  </si>
  <si>
    <t>: :</t>
  </si>
  <si>
    <t xml:space="preserve"> : :</t>
  </si>
  <si>
    <t>=</t>
  </si>
  <si>
    <t>: 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</si>
  <si>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</si>
  <si>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</si>
  <si>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</si>
  <si>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</si>
  <si>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</si>
  <si>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</si>
  <si>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</si>
  <si>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</si>
  <si>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</si>
  <si>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</si>
  <si>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Подготовка к государственной (итоговой) аттестации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</si>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</sst>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6" fillId="0" borderId="0"/>
  </cellStyleXfs>
  <cellXfs count="508"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5" fillId="0" borderId="2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5" fillId="0" borderId="8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11" fillId="0" borderId="0" xfId="1" applyNumberFormat="1" applyFont="1" applyFill="1" applyBorder="1" applyAlignment="1" applyProtection="1">
      <alignment horizontal="center" vertical="top"/>
    </xf>
    <xf numFmtId="0" fontId="5" fillId="0" borderId="20" xfId="1" applyNumberFormat="1" applyFont="1" applyFill="1" applyBorder="1" applyAlignment="1" applyProtection="1">
      <alignment horizontal="left" vertical="top" wrapText="1"/>
    </xf>
    <xf numFmtId="0" fontId="17" fillId="0" borderId="0" xfId="2" applyFont="1"/>
    <xf numFmtId="0" fontId="18" fillId="0" borderId="34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/>
    </xf>
    <xf numFmtId="0" fontId="17" fillId="0" borderId="36" xfId="2" applyFont="1" applyBorder="1" applyAlignment="1">
      <alignment horizontal="center"/>
    </xf>
    <xf numFmtId="0" fontId="17" fillId="0" borderId="37" xfId="2" applyFont="1" applyBorder="1" applyAlignment="1">
      <alignment horizontal="center"/>
    </xf>
    <xf numFmtId="0" fontId="17" fillId="0" borderId="38" xfId="2" applyFont="1" applyBorder="1" applyAlignment="1">
      <alignment horizontal="center"/>
    </xf>
    <xf numFmtId="0" fontId="17" fillId="0" borderId="39" xfId="2" applyFont="1" applyBorder="1"/>
    <xf numFmtId="0" fontId="17" fillId="0" borderId="14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39" xfId="2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8" fillId="0" borderId="28" xfId="2" applyFont="1" applyBorder="1"/>
    <xf numFmtId="0" fontId="18" fillId="0" borderId="40" xfId="2" applyFont="1" applyBorder="1" applyAlignment="1">
      <alignment horizontal="center"/>
    </xf>
    <xf numFmtId="0" fontId="18" fillId="0" borderId="41" xfId="2" applyFont="1" applyBorder="1" applyAlignment="1">
      <alignment horizontal="center"/>
    </xf>
    <xf numFmtId="0" fontId="18" fillId="0" borderId="42" xfId="2" applyFont="1" applyBorder="1" applyAlignment="1">
      <alignment horizontal="center"/>
    </xf>
    <xf numFmtId="0" fontId="18" fillId="0" borderId="28" xfId="2" applyFont="1" applyBorder="1" applyAlignment="1">
      <alignment horizontal="center"/>
    </xf>
    <xf numFmtId="0" fontId="16" fillId="0" borderId="0" xfId="2"/>
    <xf numFmtId="0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top" wrapText="1"/>
    </xf>
    <xf numFmtId="0" fontId="10" fillId="0" borderId="48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/>
    </xf>
    <xf numFmtId="0" fontId="10" fillId="0" borderId="11" xfId="1" applyNumberFormat="1" applyFont="1" applyFill="1" applyBorder="1" applyAlignment="1" applyProtection="1">
      <alignment horizontal="center" vertical="top" wrapText="1"/>
    </xf>
    <xf numFmtId="0" fontId="18" fillId="0" borderId="34" xfId="2" applyFont="1" applyBorder="1" applyAlignment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left" vertical="top" wrapText="1"/>
    </xf>
    <xf numFmtId="0" fontId="5" fillId="0" borderId="51" xfId="1" applyNumberFormat="1" applyFont="1" applyFill="1" applyBorder="1" applyAlignment="1" applyProtection="1">
      <alignment vertical="top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2" xfId="1" applyNumberFormat="1" applyFont="1" applyFill="1" applyBorder="1" applyAlignment="1" applyProtection="1">
      <alignment vertical="top" wrapText="1"/>
    </xf>
    <xf numFmtId="0" fontId="5" fillId="0" borderId="25" xfId="1" applyNumberFormat="1" applyFont="1" applyFill="1" applyBorder="1" applyAlignment="1" applyProtection="1">
      <alignment horizontal="center" vertical="top" wrapText="1"/>
    </xf>
    <xf numFmtId="0" fontId="5" fillId="0" borderId="54" xfId="1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2" fillId="0" borderId="54" xfId="1" applyNumberFormat="1" applyFont="1" applyFill="1" applyBorder="1" applyAlignment="1" applyProtection="1">
      <alignment horizontal="center" vertical="center" wrapText="1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>
      <alignment vertical="center"/>
    </xf>
    <xf numFmtId="0" fontId="6" fillId="0" borderId="45" xfId="1" applyNumberFormat="1" applyFont="1" applyFill="1" applyBorder="1" applyAlignment="1" applyProtection="1">
      <alignment horizontal="left" vertical="center"/>
    </xf>
    <xf numFmtId="0" fontId="7" fillId="0" borderId="21" xfId="1" applyNumberFormat="1" applyFont="1" applyFill="1" applyBorder="1" applyAlignment="1" applyProtection="1">
      <alignment horizontal="left" vertical="center"/>
    </xf>
    <xf numFmtId="0" fontId="5" fillId="0" borderId="15" xfId="1" applyNumberFormat="1" applyFont="1" applyFill="1" applyBorder="1" applyAlignment="1" applyProtection="1">
      <alignment horizontal="left" vertical="center" wrapText="1"/>
    </xf>
    <xf numFmtId="0" fontId="4" fillId="0" borderId="45" xfId="1" applyNumberFormat="1" applyFon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 applyProtection="1">
      <alignment horizontal="left" vertical="center" wrapText="1"/>
    </xf>
    <xf numFmtId="0" fontId="5" fillId="0" borderId="50" xfId="1" applyNumberFormat="1" applyFont="1" applyFill="1" applyBorder="1" applyAlignment="1" applyProtection="1">
      <alignment horizontal="left" vertical="center" wrapText="1"/>
    </xf>
    <xf numFmtId="0" fontId="5" fillId="0" borderId="49" xfId="1" applyNumberFormat="1" applyFont="1" applyFill="1" applyBorder="1" applyAlignment="1" applyProtection="1">
      <alignment horizontal="left" vertical="center" wrapText="1"/>
    </xf>
    <xf numFmtId="0" fontId="5" fillId="0" borderId="52" xfId="1" applyNumberFormat="1" applyFont="1" applyFill="1" applyBorder="1" applyAlignment="1" applyProtection="1">
      <alignment horizontal="left" vertical="center" wrapText="1"/>
    </xf>
    <xf numFmtId="0" fontId="4" fillId="0" borderId="24" xfId="1" applyNumberFormat="1" applyFont="1" applyFill="1" applyBorder="1" applyAlignment="1" applyProtection="1">
      <alignment horizontal="left" vertical="center" wrapText="1"/>
    </xf>
    <xf numFmtId="0" fontId="5" fillId="0" borderId="51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12" fillId="0" borderId="47" xfId="1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vertical="top" wrapText="1"/>
    </xf>
    <xf numFmtId="0" fontId="20" fillId="0" borderId="5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vertical="top"/>
    </xf>
    <xf numFmtId="0" fontId="20" fillId="0" borderId="5" xfId="0" applyNumberFormat="1" applyFont="1" applyFill="1" applyBorder="1" applyAlignment="1" applyProtection="1">
      <alignment horizontal="left" vertical="top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57" xfId="0" applyNumberFormat="1" applyFont="1" applyFill="1" applyBorder="1" applyAlignment="1" applyProtection="1">
      <alignment vertical="top" wrapText="1"/>
    </xf>
    <xf numFmtId="1" fontId="6" fillId="0" borderId="41" xfId="1" applyNumberFormat="1" applyFont="1" applyFill="1" applyBorder="1" applyAlignment="1" applyProtection="1">
      <alignment horizontal="center" vertical="center" wrapText="1"/>
    </xf>
    <xf numFmtId="1" fontId="6" fillId="0" borderId="46" xfId="1" applyNumberFormat="1" applyFont="1" applyFill="1" applyBorder="1" applyAlignment="1" applyProtection="1">
      <alignment horizontal="center" vertical="center" wrapText="1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46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vertical="top"/>
    </xf>
    <xf numFmtId="0" fontId="8" fillId="0" borderId="17" xfId="1" applyNumberFormat="1" applyFont="1" applyFill="1" applyBorder="1" applyAlignment="1" applyProtection="1">
      <alignment vertical="top"/>
    </xf>
    <xf numFmtId="0" fontId="7" fillId="0" borderId="45" xfId="0" applyFont="1" applyBorder="1" applyAlignment="1">
      <alignment vertical="center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left" vertical="top"/>
    </xf>
    <xf numFmtId="49" fontId="5" fillId="0" borderId="20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5" fillId="0" borderId="41" xfId="2" applyFont="1" applyBorder="1" applyAlignment="1">
      <alignment horizont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49" fontId="6" fillId="0" borderId="41" xfId="1" applyNumberFormat="1" applyFont="1" applyFill="1" applyBorder="1" applyAlignment="1" applyProtection="1">
      <alignment horizontal="center" vertical="center" wrapText="1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6" fillId="0" borderId="46" xfId="1" applyNumberFormat="1" applyFont="1" applyFill="1" applyBorder="1" applyAlignment="1" applyProtection="1">
      <alignment horizontal="center" vertical="center"/>
    </xf>
    <xf numFmtId="0" fontId="7" fillId="0" borderId="17" xfId="1" applyNumberFormat="1" applyFont="1" applyFill="1" applyBorder="1" applyAlignment="1" applyProtection="1">
      <alignment horizontal="center" vertical="center"/>
    </xf>
    <xf numFmtId="1" fontId="7" fillId="0" borderId="17" xfId="1" applyNumberFormat="1" applyFont="1" applyFill="1" applyBorder="1" applyAlignment="1" applyProtection="1">
      <alignment horizontal="center"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4" fillId="0" borderId="41" xfId="1" applyNumberFormat="1" applyFont="1" applyFill="1" applyBorder="1" applyAlignment="1" applyProtection="1">
      <alignment horizontal="center" vertical="center" wrapText="1"/>
    </xf>
    <xf numFmtId="1" fontId="4" fillId="0" borderId="41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48" xfId="1" applyNumberFormat="1" applyFont="1" applyFill="1" applyBorder="1" applyAlignment="1" applyProtection="1">
      <alignment horizontal="center" vertical="center" wrapText="1"/>
    </xf>
    <xf numFmtId="1" fontId="4" fillId="0" borderId="46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6" xfId="1" applyNumberFormat="1" applyFont="1" applyFill="1" applyBorder="1" applyAlignment="1" applyProtection="1">
      <alignment horizontal="center" vertical="center" wrapText="1"/>
    </xf>
    <xf numFmtId="0" fontId="26" fillId="0" borderId="18" xfId="1" applyNumberFormat="1" applyFont="1" applyFill="1" applyBorder="1" applyAlignment="1" applyProtection="1">
      <alignment horizontal="center" vertical="center" wrapText="1"/>
    </xf>
    <xf numFmtId="0" fontId="4" fillId="0" borderId="18" xfId="1" applyNumberFormat="1" applyFont="1" applyFill="1" applyBorder="1" applyAlignment="1" applyProtection="1">
      <alignment horizontal="center" vertical="center" wrapText="1"/>
    </xf>
    <xf numFmtId="0" fontId="4" fillId="0" borderId="48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right" vertical="center" wrapText="1"/>
    </xf>
    <xf numFmtId="0" fontId="7" fillId="0" borderId="17" xfId="1" applyNumberFormat="1" applyFont="1" applyFill="1" applyBorder="1" applyAlignment="1" applyProtection="1">
      <alignment horizontal="left" vertical="top" wrapText="1"/>
    </xf>
    <xf numFmtId="49" fontId="7" fillId="0" borderId="17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left" vertical="top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27" xfId="1" applyNumberFormat="1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4" fillId="0" borderId="5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 applyProtection="1">
      <alignment horizontal="center" vertical="center" wrapText="1"/>
    </xf>
    <xf numFmtId="1" fontId="4" fillId="0" borderId="46" xfId="0" applyNumberFormat="1" applyFont="1" applyFill="1" applyBorder="1" applyAlignment="1" applyProtection="1">
      <alignment horizontal="center" vertical="center" wrapText="1"/>
    </xf>
    <xf numFmtId="1" fontId="4" fillId="0" borderId="10" xfId="1" applyNumberFormat="1" applyFont="1" applyFill="1" applyBorder="1" applyAlignment="1" applyProtection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5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60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/>
    </xf>
    <xf numFmtId="0" fontId="5" fillId="0" borderId="63" xfId="1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 applyProtection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28" fillId="0" borderId="19" xfId="0" applyFont="1" applyBorder="1" applyAlignment="1">
      <alignment vertical="center" wrapText="1"/>
    </xf>
    <xf numFmtId="0" fontId="28" fillId="0" borderId="6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 applyProtection="1">
      <alignment horizontal="left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7" fillId="0" borderId="65" xfId="1" applyNumberFormat="1" applyFont="1" applyFill="1" applyBorder="1" applyAlignment="1" applyProtection="1">
      <alignment horizontal="center" vertical="center" wrapText="1"/>
    </xf>
    <xf numFmtId="1" fontId="6" fillId="0" borderId="42" xfId="1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 applyProtection="1">
      <alignment horizontal="center" vertical="center" wrapText="1"/>
    </xf>
    <xf numFmtId="0" fontId="6" fillId="0" borderId="42" xfId="1" applyNumberFormat="1" applyFont="1" applyFill="1" applyBorder="1" applyAlignment="1" applyProtection="1">
      <alignment horizontal="center"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4" fillId="0" borderId="42" xfId="1" applyNumberFormat="1" applyFont="1" applyFill="1" applyBorder="1" applyAlignment="1" applyProtection="1">
      <alignment horizontal="center" vertical="center" wrapText="1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0" fontId="5" fillId="0" borderId="62" xfId="1" applyNumberFormat="1" applyFont="1" applyFill="1" applyBorder="1" applyAlignment="1" applyProtection="1">
      <alignment horizontal="center" vertical="center" wrapText="1"/>
    </xf>
    <xf numFmtId="1" fontId="4" fillId="0" borderId="42" xfId="1" applyNumberFormat="1" applyFont="1" applyFill="1" applyBorder="1" applyAlignment="1" applyProtection="1">
      <alignment horizontal="center" vertical="center" wrapText="1"/>
    </xf>
    <xf numFmtId="0" fontId="5" fillId="0" borderId="65" xfId="1" applyNumberFormat="1" applyFont="1" applyFill="1" applyBorder="1" applyAlignment="1" applyProtection="1">
      <alignment horizontal="center" vertical="center" wrapText="1"/>
    </xf>
    <xf numFmtId="0" fontId="26" fillId="0" borderId="42" xfId="1" applyNumberFormat="1" applyFont="1" applyFill="1" applyBorder="1" applyAlignment="1" applyProtection="1">
      <alignment horizontal="center" vertical="center" wrapText="1"/>
    </xf>
    <xf numFmtId="0" fontId="4" fillId="0" borderId="62" xfId="1" applyNumberFormat="1" applyFont="1" applyFill="1" applyBorder="1" applyAlignment="1" applyProtection="1">
      <alignment horizontal="center" vertical="center" wrapText="1"/>
    </xf>
    <xf numFmtId="1" fontId="4" fillId="0" borderId="66" xfId="1" applyNumberFormat="1" applyFont="1" applyFill="1" applyBorder="1" applyAlignment="1" applyProtection="1">
      <alignment horizontal="center" vertical="center" wrapText="1"/>
    </xf>
    <xf numFmtId="0" fontId="10" fillId="0" borderId="22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/>
    </xf>
    <xf numFmtId="0" fontId="10" fillId="0" borderId="54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1" fontId="6" fillId="0" borderId="40" xfId="1" applyNumberFormat="1" applyFont="1" applyFill="1" applyBorder="1" applyAlignment="1" applyProtection="1">
      <alignment horizontal="center" vertical="center" wrapText="1"/>
    </xf>
    <xf numFmtId="0" fontId="7" fillId="0" borderId="6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1" fontId="4" fillId="0" borderId="40" xfId="0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</xf>
    <xf numFmtId="0" fontId="4" fillId="0" borderId="40" xfId="1" applyNumberFormat="1" applyFont="1" applyFill="1" applyBorder="1" applyAlignment="1" applyProtection="1">
      <alignment horizontal="center" vertical="center" wrapText="1"/>
    </xf>
    <xf numFmtId="1" fontId="4" fillId="0" borderId="40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26" fillId="0" borderId="40" xfId="1" applyNumberFormat="1" applyFont="1" applyFill="1" applyBorder="1" applyAlignment="1" applyProtection="1">
      <alignment horizontal="center" vertical="center" wrapText="1"/>
    </xf>
    <xf numFmtId="1" fontId="4" fillId="0" borderId="54" xfId="1" applyNumberFormat="1" applyFont="1" applyFill="1" applyBorder="1" applyAlignment="1" applyProtection="1">
      <alignment horizontal="center" vertical="center" wrapText="1"/>
    </xf>
    <xf numFmtId="0" fontId="10" fillId="0" borderId="27" xfId="1" applyNumberFormat="1" applyFont="1" applyFill="1" applyBorder="1" applyAlignment="1" applyProtection="1">
      <alignment horizontal="center" vertical="top" wrapText="1"/>
    </xf>
    <xf numFmtId="0" fontId="10" fillId="0" borderId="69" xfId="1" applyNumberFormat="1" applyFont="1" applyFill="1" applyBorder="1" applyAlignment="1" applyProtection="1">
      <alignment horizontal="center" vertical="top" wrapText="1"/>
    </xf>
    <xf numFmtId="0" fontId="10" fillId="0" borderId="70" xfId="1" applyNumberFormat="1" applyFont="1" applyFill="1" applyBorder="1" applyAlignment="1" applyProtection="1">
      <alignment horizontal="center" vertical="top"/>
    </xf>
    <xf numFmtId="0" fontId="10" fillId="0" borderId="71" xfId="1" applyNumberFormat="1" applyFont="1" applyFill="1" applyBorder="1" applyAlignment="1" applyProtection="1">
      <alignment horizontal="center" vertical="top"/>
    </xf>
    <xf numFmtId="0" fontId="10" fillId="0" borderId="58" xfId="1" applyNumberFormat="1" applyFont="1" applyFill="1" applyBorder="1" applyAlignment="1" applyProtection="1">
      <alignment horizontal="center" vertical="top" wrapText="1"/>
    </xf>
    <xf numFmtId="0" fontId="10" fillId="0" borderId="72" xfId="1" applyNumberFormat="1" applyFont="1" applyFill="1" applyBorder="1" applyAlignment="1" applyProtection="1">
      <alignment horizontal="center" vertical="top" wrapText="1"/>
    </xf>
    <xf numFmtId="0" fontId="7" fillId="0" borderId="70" xfId="1" applyNumberFormat="1" applyFont="1" applyFill="1" applyBorder="1" applyAlignment="1" applyProtection="1">
      <alignment horizontal="center" vertical="center" wrapText="1"/>
    </xf>
    <xf numFmtId="1" fontId="6" fillId="0" borderId="45" xfId="1" applyNumberFormat="1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center" vertical="center"/>
    </xf>
    <xf numFmtId="0" fontId="4" fillId="0" borderId="45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1" fontId="4" fillId="0" borderId="45" xfId="1" applyNumberFormat="1" applyFont="1" applyFill="1" applyBorder="1" applyAlignment="1" applyProtection="1">
      <alignment horizontal="center" vertical="center" wrapText="1"/>
    </xf>
    <xf numFmtId="0" fontId="7" fillId="0" borderId="70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26" fillId="0" borderId="45" xfId="1" applyNumberFormat="1" applyFont="1" applyFill="1" applyBorder="1" applyAlignment="1" applyProtection="1">
      <alignment horizontal="center" vertical="center" wrapText="1"/>
    </xf>
    <xf numFmtId="1" fontId="4" fillId="0" borderId="58" xfId="1" applyNumberFormat="1" applyFont="1" applyFill="1" applyBorder="1" applyAlignment="1" applyProtection="1">
      <alignment horizontal="center" vertical="center" wrapText="1"/>
    </xf>
    <xf numFmtId="1" fontId="4" fillId="0" borderId="11" xfId="1" applyNumberFormat="1" applyFont="1" applyFill="1" applyBorder="1" applyAlignment="1" applyProtection="1">
      <alignment horizontal="center" vertical="center" wrapText="1"/>
    </xf>
    <xf numFmtId="0" fontId="6" fillId="0" borderId="6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8" fillId="0" borderId="71" xfId="1" applyNumberFormat="1" applyFont="1" applyFill="1" applyBorder="1" applyAlignment="1" applyProtection="1">
      <alignment horizontal="center" vertical="top"/>
    </xf>
    <xf numFmtId="0" fontId="23" fillId="0" borderId="18" xfId="1" applyNumberFormat="1" applyFont="1" applyFill="1" applyBorder="1" applyAlignment="1" applyProtection="1">
      <alignment horizontal="center" vertical="center" wrapText="1"/>
    </xf>
    <xf numFmtId="0" fontId="21" fillId="0" borderId="5" xfId="1" applyNumberFormat="1" applyFont="1" applyFill="1" applyBorder="1" applyAlignment="1" applyProtection="1">
      <alignment horizontal="center" vertical="center" wrapText="1"/>
    </xf>
    <xf numFmtId="0" fontId="23" fillId="0" borderId="5" xfId="1" applyNumberFormat="1" applyFont="1" applyFill="1" applyBorder="1" applyAlignment="1" applyProtection="1">
      <alignment horizontal="center" vertical="center" wrapText="1"/>
    </xf>
    <xf numFmtId="0" fontId="6" fillId="0" borderId="48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74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6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 wrapText="1"/>
    </xf>
    <xf numFmtId="1" fontId="5" fillId="0" borderId="62" xfId="0" applyNumberFormat="1" applyFont="1" applyFill="1" applyBorder="1" applyAlignment="1" applyProtection="1">
      <alignment horizontal="center" vertical="center" wrapText="1"/>
    </xf>
    <xf numFmtId="1" fontId="6" fillId="0" borderId="42" xfId="1" applyNumberFormat="1" applyFont="1" applyFill="1" applyBorder="1" applyAlignment="1" applyProtection="1">
      <alignment horizontal="center" vertical="center"/>
    </xf>
    <xf numFmtId="1" fontId="7" fillId="0" borderId="12" xfId="1" applyNumberFormat="1" applyFont="1" applyFill="1" applyBorder="1" applyAlignment="1" applyProtection="1">
      <alignment horizontal="center" vertical="center"/>
    </xf>
    <xf numFmtId="1" fontId="7" fillId="0" borderId="19" xfId="1" applyNumberFormat="1" applyFont="1" applyFill="1" applyBorder="1" applyAlignment="1" applyProtection="1">
      <alignment horizontal="center" vertical="center"/>
    </xf>
    <xf numFmtId="1" fontId="7" fillId="0" borderId="62" xfId="1" applyNumberFormat="1" applyFont="1" applyFill="1" applyBorder="1" applyAlignment="1" applyProtection="1">
      <alignment horizontal="center" vertical="center"/>
    </xf>
    <xf numFmtId="1" fontId="5" fillId="0" borderId="12" xfId="1" applyNumberFormat="1" applyFont="1" applyFill="1" applyBorder="1" applyAlignment="1" applyProtection="1">
      <alignment horizontal="center" vertical="center" wrapText="1"/>
    </xf>
    <xf numFmtId="1" fontId="5" fillId="0" borderId="19" xfId="1" applyNumberFormat="1" applyFont="1" applyFill="1" applyBorder="1" applyAlignment="1" applyProtection="1">
      <alignment horizontal="center" vertical="center" wrapText="1"/>
    </xf>
    <xf numFmtId="1" fontId="5" fillId="0" borderId="62" xfId="1" applyNumberFormat="1" applyFont="1" applyFill="1" applyBorder="1" applyAlignment="1" applyProtection="1">
      <alignment horizontal="center" vertical="center" wrapText="1"/>
    </xf>
    <xf numFmtId="1" fontId="5" fillId="0" borderId="65" xfId="1" applyNumberFormat="1" applyFont="1" applyFill="1" applyBorder="1" applyAlignment="1" applyProtection="1">
      <alignment horizontal="center" vertical="center" wrapText="1"/>
    </xf>
    <xf numFmtId="1" fontId="26" fillId="0" borderId="42" xfId="1" applyNumberFormat="1" applyFont="1" applyFill="1" applyBorder="1" applyAlignment="1" applyProtection="1">
      <alignment horizontal="center" vertical="center" wrapText="1"/>
    </xf>
    <xf numFmtId="1" fontId="26" fillId="0" borderId="12" xfId="1" applyNumberFormat="1" applyFont="1" applyFill="1" applyBorder="1" applyAlignment="1" applyProtection="1">
      <alignment horizontal="center" vertical="center" wrapText="1"/>
    </xf>
    <xf numFmtId="1" fontId="26" fillId="0" borderId="62" xfId="1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26" fillId="0" borderId="63" xfId="1" applyNumberFormat="1" applyFont="1" applyFill="1" applyBorder="1" applyAlignment="1" applyProtection="1">
      <alignment horizontal="center" vertical="center" wrapText="1"/>
    </xf>
    <xf numFmtId="0" fontId="26" fillId="0" borderId="22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7" fillId="0" borderId="77" xfId="1" applyNumberFormat="1" applyFont="1" applyFill="1" applyBorder="1" applyAlignment="1" applyProtection="1">
      <alignment horizontal="center" vertical="center" wrapText="1"/>
    </xf>
    <xf numFmtId="1" fontId="6" fillId="0" borderId="28" xfId="1" applyNumberFormat="1" applyFont="1" applyFill="1" applyBorder="1" applyAlignment="1" applyProtection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center" vertical="center" wrapText="1"/>
    </xf>
    <xf numFmtId="0" fontId="5" fillId="0" borderId="79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5" fillId="0" borderId="80" xfId="0" applyNumberFormat="1" applyFont="1" applyFill="1" applyBorder="1" applyAlignment="1" applyProtection="1">
      <alignment horizontal="center" vertical="center" wrapText="1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7" fillId="0" borderId="78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center" vertical="center" wrapText="1"/>
    </xf>
    <xf numFmtId="1" fontId="4" fillId="0" borderId="28" xfId="1" applyNumberFormat="1" applyFont="1" applyFill="1" applyBorder="1" applyAlignment="1" applyProtection="1">
      <alignment horizontal="center" vertical="center" wrapText="1"/>
    </xf>
    <xf numFmtId="0" fontId="5" fillId="0" borderId="79" xfId="1" applyNumberFormat="1" applyFont="1" applyFill="1" applyBorder="1" applyAlignment="1" applyProtection="1">
      <alignment horizontal="center" vertical="center" wrapText="1"/>
    </xf>
    <xf numFmtId="0" fontId="5" fillId="0" borderId="80" xfId="1" applyNumberFormat="1" applyFont="1" applyFill="1" applyBorder="1" applyAlignment="1" applyProtection="1">
      <alignment horizontal="center" vertical="center" wrapText="1"/>
    </xf>
    <xf numFmtId="0" fontId="5" fillId="0" borderId="81" xfId="1" applyNumberFormat="1" applyFont="1" applyFill="1" applyBorder="1" applyAlignment="1" applyProtection="1">
      <alignment horizontal="center" vertical="center" wrapText="1"/>
    </xf>
    <xf numFmtId="0" fontId="26" fillId="0" borderId="28" xfId="1" applyNumberFormat="1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1" fontId="4" fillId="0" borderId="75" xfId="1" applyNumberFormat="1" applyFont="1" applyFill="1" applyBorder="1" applyAlignment="1" applyProtection="1">
      <alignment horizontal="center" vertical="center" wrapText="1"/>
    </xf>
    <xf numFmtId="0" fontId="7" fillId="0" borderId="62" xfId="1" applyNumberFormat="1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/>
    </xf>
    <xf numFmtId="0" fontId="6" fillId="0" borderId="42" xfId="1" applyNumberFormat="1" applyFont="1" applyFill="1" applyBorder="1" applyAlignment="1" applyProtection="1">
      <alignment horizontal="left" vertical="center" wrapText="1"/>
    </xf>
    <xf numFmtId="0" fontId="7" fillId="0" borderId="12" xfId="1" applyNumberFormat="1" applyFont="1" applyFill="1" applyBorder="1" applyAlignment="1" applyProtection="1">
      <alignment horizontal="left" vertical="center"/>
    </xf>
    <xf numFmtId="0" fontId="5" fillId="0" borderId="62" xfId="1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vertical="center" wrapText="1"/>
    </xf>
    <xf numFmtId="0" fontId="4" fillId="0" borderId="42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62" xfId="0" applyNumberFormat="1" applyFont="1" applyFill="1" applyBorder="1" applyAlignment="1" applyProtection="1">
      <alignment vertical="center" wrapText="1"/>
    </xf>
    <xf numFmtId="0" fontId="7" fillId="0" borderId="12" xfId="0" applyNumberFormat="1" applyFont="1" applyFill="1" applyBorder="1" applyAlignment="1" applyProtection="1">
      <alignment vertical="center" wrapText="1"/>
    </xf>
    <xf numFmtId="0" fontId="7" fillId="0" borderId="19" xfId="0" applyNumberFormat="1" applyFont="1" applyFill="1" applyBorder="1" applyAlignment="1" applyProtection="1">
      <alignment vertical="center" wrapText="1"/>
    </xf>
    <xf numFmtId="0" fontId="7" fillId="0" borderId="62" xfId="0" applyNumberFormat="1" applyFont="1" applyFill="1" applyBorder="1" applyAlignment="1" applyProtection="1">
      <alignment vertical="center" wrapText="1"/>
    </xf>
    <xf numFmtId="0" fontId="7" fillId="0" borderId="65" xfId="0" applyNumberFormat="1" applyFont="1" applyFill="1" applyBorder="1" applyAlignment="1" applyProtection="1">
      <alignment vertical="center" wrapText="1"/>
    </xf>
    <xf numFmtId="0" fontId="6" fillId="0" borderId="42" xfId="0" applyNumberFormat="1" applyFont="1" applyFill="1" applyBorder="1" applyAlignment="1" applyProtection="1">
      <alignment vertical="center" wrapText="1"/>
    </xf>
    <xf numFmtId="0" fontId="6" fillId="0" borderId="53" xfId="1" applyNumberFormat="1" applyFont="1" applyFill="1" applyBorder="1" applyAlignment="1" applyProtection="1">
      <alignment horizontal="right" vertical="center" wrapText="1"/>
    </xf>
    <xf numFmtId="1" fontId="5" fillId="0" borderId="63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1" fontId="5" fillId="0" borderId="22" xfId="0" applyNumberFormat="1" applyFont="1" applyFill="1" applyBorder="1" applyAlignment="1" applyProtection="1">
      <alignment horizontal="center" vertical="center" wrapText="1"/>
    </xf>
    <xf numFmtId="1" fontId="5" fillId="0" borderId="63" xfId="1" applyNumberFormat="1" applyFont="1" applyFill="1" applyBorder="1" applyAlignment="1" applyProtection="1">
      <alignment horizontal="center" vertical="center" wrapText="1"/>
    </xf>
    <xf numFmtId="1" fontId="5" fillId="0" borderId="8" xfId="1" applyNumberFormat="1" applyFont="1" applyFill="1" applyBorder="1" applyAlignment="1" applyProtection="1">
      <alignment horizontal="center" vertical="center" wrapText="1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49" fontId="7" fillId="0" borderId="77" xfId="1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6" fillId="0" borderId="28" xfId="1" applyNumberFormat="1" applyFont="1" applyFill="1" applyBorder="1" applyAlignment="1" applyProtection="1">
      <alignment horizontal="center" vertical="center" wrapText="1"/>
    </xf>
    <xf numFmtId="49" fontId="5" fillId="0" borderId="79" xfId="1" applyNumberFormat="1" applyFont="1" applyFill="1" applyBorder="1" applyAlignment="1" applyProtection="1">
      <alignment horizontal="center" vertical="center" wrapText="1"/>
    </xf>
    <xf numFmtId="49" fontId="4" fillId="0" borderId="28" xfId="1" applyNumberFormat="1" applyFont="1" applyFill="1" applyBorder="1" applyAlignment="1" applyProtection="1">
      <alignment horizontal="center" vertical="center" wrapText="1"/>
    </xf>
    <xf numFmtId="49" fontId="7" fillId="0" borderId="28" xfId="0" applyNumberFormat="1" applyFont="1" applyBorder="1" applyAlignment="1">
      <alignment horizontal="center" vertical="center"/>
    </xf>
    <xf numFmtId="11" fontId="7" fillId="0" borderId="78" xfId="0" applyNumberFormat="1" applyFont="1" applyBorder="1" applyAlignment="1">
      <alignment horizontal="center" vertical="center"/>
    </xf>
    <xf numFmtId="49" fontId="5" fillId="0" borderId="75" xfId="1" applyNumberFormat="1" applyFont="1" applyFill="1" applyBorder="1" applyAlignment="1" applyProtection="1">
      <alignment horizontal="center" vertical="center" wrapText="1"/>
    </xf>
    <xf numFmtId="49" fontId="5" fillId="0" borderId="80" xfId="1" applyNumberFormat="1" applyFont="1" applyFill="1" applyBorder="1" applyAlignment="1" applyProtection="1">
      <alignment horizontal="center" vertical="center" wrapText="1"/>
    </xf>
    <xf numFmtId="49" fontId="5" fillId="0" borderId="81" xfId="1" applyNumberFormat="1" applyFont="1" applyFill="1" applyBorder="1" applyAlignment="1" applyProtection="1">
      <alignment horizontal="center" vertical="center" wrapText="1"/>
    </xf>
    <xf numFmtId="49" fontId="6" fillId="0" borderId="75" xfId="1" applyNumberFormat="1" applyFont="1" applyFill="1" applyBorder="1" applyAlignment="1" applyProtection="1">
      <alignment horizontal="center" vertical="center" wrapText="1"/>
    </xf>
    <xf numFmtId="0" fontId="29" fillId="0" borderId="0" xfId="1" applyNumberFormat="1" applyFont="1" applyFill="1" applyBorder="1" applyAlignment="1" applyProtection="1">
      <alignment horizontal="left" vertical="top" wrapText="1"/>
    </xf>
    <xf numFmtId="49" fontId="7" fillId="4" borderId="79" xfId="0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 applyProtection="1">
      <alignment horizontal="center" vertical="center" wrapText="1"/>
    </xf>
    <xf numFmtId="49" fontId="7" fillId="0" borderId="81" xfId="0" applyNumberFormat="1" applyFont="1" applyBorder="1" applyAlignment="1">
      <alignment horizontal="center" vertical="center"/>
    </xf>
    <xf numFmtId="0" fontId="32" fillId="0" borderId="6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2" fillId="0" borderId="71" xfId="0" applyNumberFormat="1" applyFont="1" applyFill="1" applyBorder="1" applyAlignment="1" applyProtection="1">
      <alignment horizontal="center" vertical="center"/>
    </xf>
    <xf numFmtId="0" fontId="32" fillId="0" borderId="7" xfId="0" applyNumberFormat="1" applyFont="1" applyFill="1" applyBorder="1" applyAlignment="1" applyProtection="1">
      <alignment horizontal="center" vertical="center"/>
    </xf>
    <xf numFmtId="0" fontId="32" fillId="0" borderId="8" xfId="0" applyNumberFormat="1" applyFont="1" applyFill="1" applyBorder="1" applyAlignment="1" applyProtection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/>
    </xf>
    <xf numFmtId="0" fontId="32" fillId="0" borderId="27" xfId="0" applyNumberFormat="1" applyFont="1" applyFill="1" applyBorder="1" applyAlignment="1" applyProtection="1">
      <alignment horizontal="center" vertical="distributed" textRotation="90"/>
    </xf>
    <xf numFmtId="0" fontId="32" fillId="0" borderId="6" xfId="0" applyNumberFormat="1" applyFont="1" applyFill="1" applyBorder="1" applyAlignment="1" applyProtection="1">
      <alignment horizontal="center" vertical="distributed" textRotation="90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textRotation="90"/>
    </xf>
    <xf numFmtId="0" fontId="32" fillId="0" borderId="17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 textRotation="90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33" fillId="0" borderId="63" xfId="0" applyNumberFormat="1" applyFont="1" applyFill="1" applyBorder="1" applyAlignment="1" applyProtection="1">
      <alignment horizontal="center" vertical="top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center" vertical="center" textRotation="90"/>
    </xf>
    <xf numFmtId="0" fontId="5" fillId="0" borderId="17" xfId="0" applyNumberFormat="1" applyFont="1" applyFill="1" applyBorder="1" applyAlignment="1" applyProtection="1">
      <alignment horizontal="center" vertical="center" textRotation="90" wrapText="1"/>
    </xf>
    <xf numFmtId="0" fontId="5" fillId="0" borderId="63" xfId="0" applyNumberFormat="1" applyFont="1" applyFill="1" applyBorder="1" applyAlignment="1" applyProtection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>
      <alignment horizontal="center"/>
    </xf>
    <xf numFmtId="0" fontId="33" fillId="0" borderId="17" xfId="0" applyNumberFormat="1" applyFont="1" applyFill="1" applyBorder="1" applyAlignment="1" applyProtection="1">
      <alignment horizontal="left" vertical="top"/>
    </xf>
    <xf numFmtId="0" fontId="32" fillId="0" borderId="7" xfId="0" applyNumberFormat="1" applyFont="1" applyFill="1" applyBorder="1" applyAlignment="1" applyProtection="1">
      <alignment horizontal="left" vertical="top"/>
    </xf>
    <xf numFmtId="0" fontId="32" fillId="0" borderId="1" xfId="0" applyNumberFormat="1" applyFont="1" applyFill="1" applyBorder="1" applyAlignment="1" applyProtection="1">
      <alignment horizontal="left" vertical="top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top"/>
    </xf>
    <xf numFmtId="0" fontId="32" fillId="0" borderId="18" xfId="0" applyNumberFormat="1" applyFont="1" applyFill="1" applyBorder="1" applyAlignment="1" applyProtection="1">
      <alignment horizontal="left" vertical="top"/>
    </xf>
    <xf numFmtId="0" fontId="33" fillId="0" borderId="21" xfId="0" applyNumberFormat="1" applyFont="1" applyFill="1" applyBorder="1" applyAlignment="1" applyProtection="1">
      <alignment horizontal="center" vertical="top"/>
    </xf>
    <xf numFmtId="0" fontId="33" fillId="0" borderId="1" xfId="0" applyNumberFormat="1" applyFont="1" applyFill="1" applyBorder="1" applyAlignment="1" applyProtection="1">
      <alignment horizontal="left" vertical="top"/>
    </xf>
    <xf numFmtId="0" fontId="32" fillId="0" borderId="17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top"/>
    </xf>
    <xf numFmtId="0" fontId="34" fillId="0" borderId="1" xfId="0" applyNumberFormat="1" applyFont="1" applyFill="1" applyBorder="1" applyAlignment="1" applyProtection="1">
      <alignment horizontal="left" vertical="top"/>
    </xf>
    <xf numFmtId="0" fontId="33" fillId="0" borderId="1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24" xfId="0" applyNumberFormat="1" applyFont="1" applyFill="1" applyBorder="1" applyAlignment="1" applyProtection="1">
      <alignment vertical="top"/>
    </xf>
    <xf numFmtId="0" fontId="33" fillId="0" borderId="76" xfId="0" applyNumberFormat="1" applyFont="1" applyFill="1" applyBorder="1" applyAlignment="1" applyProtection="1">
      <alignment horizontal="left" vertical="center"/>
    </xf>
    <xf numFmtId="0" fontId="5" fillId="0" borderId="41" xfId="0" applyNumberFormat="1" applyFont="1" applyFill="1" applyBorder="1" applyAlignment="1" applyProtection="1">
      <alignment horizontal="center"/>
    </xf>
    <xf numFmtId="0" fontId="5" fillId="0" borderId="42" xfId="0" applyNumberFormat="1" applyFont="1" applyFill="1" applyBorder="1" applyAlignment="1" applyProtection="1">
      <alignment horizontal="center"/>
    </xf>
    <xf numFmtId="0" fontId="5" fillId="0" borderId="4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vertical="top"/>
    </xf>
    <xf numFmtId="0" fontId="5" fillId="0" borderId="26" xfId="0" applyNumberFormat="1" applyFont="1" applyFill="1" applyBorder="1" applyAlignment="1" applyProtection="1">
      <alignment vertical="top"/>
    </xf>
    <xf numFmtId="0" fontId="4" fillId="0" borderId="6" xfId="1" applyNumberFormat="1" applyFont="1" applyFill="1" applyBorder="1" applyAlignment="1" applyProtection="1">
      <alignment horizontal="center" vertical="center" textRotation="90" wrapText="1"/>
    </xf>
    <xf numFmtId="0" fontId="4" fillId="0" borderId="7" xfId="1" applyNumberFormat="1" applyFont="1" applyFill="1" applyBorder="1" applyAlignment="1" applyProtection="1">
      <alignment horizontal="center" vertical="center" textRotation="90" wrapText="1"/>
    </xf>
    <xf numFmtId="0" fontId="4" fillId="0" borderId="10" xfId="1" applyNumberFormat="1" applyFont="1" applyFill="1" applyBorder="1" applyAlignment="1" applyProtection="1">
      <alignment horizontal="center" vertical="center" textRotation="90" wrapText="1"/>
    </xf>
    <xf numFmtId="0" fontId="4" fillId="0" borderId="52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53" xfId="1" applyNumberFormat="1" applyFont="1" applyFill="1" applyBorder="1" applyAlignment="1" applyProtection="1">
      <alignment horizontal="left" vertical="top" wrapText="1"/>
    </xf>
    <xf numFmtId="0" fontId="4" fillId="0" borderId="25" xfId="1" applyNumberFormat="1" applyFont="1" applyFill="1" applyBorder="1" applyAlignment="1" applyProtection="1">
      <alignment horizontal="left" vertical="top" wrapText="1"/>
    </xf>
    <xf numFmtId="0" fontId="1" fillId="0" borderId="7" xfId="1" applyNumberFormat="1" applyFont="1" applyFill="1" applyBorder="1" applyAlignment="1" applyProtection="1">
      <alignment vertical="center"/>
    </xf>
    <xf numFmtId="0" fontId="1" fillId="0" borderId="10" xfId="1" applyNumberFormat="1" applyFont="1" applyFill="1" applyBorder="1" applyAlignment="1" applyProtection="1">
      <alignment vertical="center"/>
    </xf>
    <xf numFmtId="0" fontId="7" fillId="0" borderId="19" xfId="1" applyNumberFormat="1" applyFont="1" applyFill="1" applyBorder="1" applyAlignment="1" applyProtection="1">
      <alignment horizontal="left" vertical="center" wrapText="1"/>
    </xf>
    <xf numFmtId="0" fontId="30" fillId="0" borderId="26" xfId="1" applyNumberFormat="1" applyFont="1" applyFill="1" applyBorder="1" applyAlignment="1" applyProtection="1">
      <alignment horizontal="left" vertical="center" wrapText="1"/>
    </xf>
    <xf numFmtId="0" fontId="7" fillId="0" borderId="55" xfId="1" applyNumberFormat="1" applyFont="1" applyFill="1" applyBorder="1" applyAlignment="1" applyProtection="1">
      <alignment horizontal="left" vertical="center" wrapText="1"/>
    </xf>
    <xf numFmtId="0" fontId="7" fillId="0" borderId="56" xfId="1" applyNumberFormat="1" applyFont="1" applyFill="1" applyBorder="1" applyAlignment="1" applyProtection="1">
      <alignment horizontal="left" vertical="center" wrapText="1"/>
    </xf>
    <xf numFmtId="0" fontId="7" fillId="0" borderId="26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6" xfId="1" applyNumberFormat="1" applyFont="1" applyFill="1" applyBorder="1" applyAlignment="1" applyProtection="1">
      <alignment horizontal="center" vertical="top" wrapText="1"/>
    </xf>
    <xf numFmtId="0" fontId="4" fillId="0" borderId="48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/>
    </xf>
    <xf numFmtId="0" fontId="8" fillId="0" borderId="73" xfId="1" applyNumberFormat="1" applyFont="1" applyFill="1" applyBorder="1" applyAlignment="1" applyProtection="1">
      <alignment horizontal="center" vertical="top"/>
    </xf>
    <xf numFmtId="0" fontId="8" fillId="0" borderId="68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19" xfId="1" applyNumberFormat="1" applyFont="1" applyFill="1" applyBorder="1" applyAlignment="1" applyProtection="1">
      <alignment horizont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49" fontId="6" fillId="0" borderId="23" xfId="1" applyNumberFormat="1" applyFont="1" applyFill="1" applyBorder="1" applyAlignment="1" applyProtection="1">
      <alignment horizontal="center" vertical="center" textRotation="90" wrapText="1"/>
    </xf>
    <xf numFmtId="49" fontId="6" fillId="0" borderId="7" xfId="1" applyNumberFormat="1" applyFont="1" applyFill="1" applyBorder="1" applyAlignment="1" applyProtection="1">
      <alignment horizontal="center" vertical="center" textRotation="90" wrapText="1"/>
    </xf>
    <xf numFmtId="49" fontId="6" fillId="0" borderId="10" xfId="1" applyNumberFormat="1" applyFont="1" applyFill="1" applyBorder="1" applyAlignment="1" applyProtection="1">
      <alignment horizontal="center" vertical="center" textRotation="90" wrapText="1"/>
    </xf>
    <xf numFmtId="0" fontId="10" fillId="0" borderId="67" xfId="1" applyNumberFormat="1" applyFont="1" applyFill="1" applyBorder="1" applyAlignment="1" applyProtection="1">
      <alignment horizontal="center" vertical="top"/>
    </xf>
    <xf numFmtId="0" fontId="10" fillId="0" borderId="68" xfId="1" applyNumberFormat="1" applyFont="1" applyFill="1" applyBorder="1" applyAlignment="1" applyProtection="1">
      <alignment horizontal="center" vertical="top"/>
    </xf>
    <xf numFmtId="0" fontId="4" fillId="0" borderId="62" xfId="1" applyNumberFormat="1" applyFont="1" applyFill="1" applyBorder="1" applyAlignment="1" applyProtection="1">
      <alignment horizontal="center" vertical="center" textRotation="90" wrapText="1"/>
    </xf>
    <xf numFmtId="0" fontId="4" fillId="0" borderId="65" xfId="1" applyNumberFormat="1" applyFont="1" applyFill="1" applyBorder="1" applyAlignment="1" applyProtection="1">
      <alignment horizontal="center" vertical="center" textRotation="90" wrapText="1"/>
    </xf>
    <xf numFmtId="0" fontId="4" fillId="0" borderId="66" xfId="1" applyNumberFormat="1" applyFont="1" applyFill="1" applyBorder="1" applyAlignment="1" applyProtection="1">
      <alignment horizontal="center" vertical="center" textRotation="90" wrapText="1"/>
    </xf>
    <xf numFmtId="0" fontId="32" fillId="0" borderId="23" xfId="0" applyNumberFormat="1" applyFont="1" applyFill="1" applyBorder="1" applyAlignment="1" applyProtection="1">
      <alignment horizontal="center" vertical="center" textRotation="90"/>
    </xf>
    <xf numFmtId="0" fontId="32" fillId="0" borderId="7" xfId="0" applyNumberFormat="1" applyFont="1" applyFill="1" applyBorder="1" applyAlignment="1" applyProtection="1">
      <alignment horizontal="center" vertical="center" textRotation="90"/>
    </xf>
    <xf numFmtId="0" fontId="32" fillId="0" borderId="82" xfId="0" applyNumberFormat="1" applyFont="1" applyFill="1" applyBorder="1" applyAlignment="1" applyProtection="1">
      <alignment horizontal="center" vertical="center"/>
    </xf>
    <xf numFmtId="0" fontId="32" fillId="0" borderId="83" xfId="0" applyNumberFormat="1" applyFont="1" applyFill="1" applyBorder="1" applyAlignment="1" applyProtection="1">
      <alignment horizontal="center" vertical="center"/>
    </xf>
    <xf numFmtId="0" fontId="32" fillId="0" borderId="84" xfId="0" applyNumberFormat="1" applyFont="1" applyFill="1" applyBorder="1" applyAlignment="1" applyProtection="1">
      <alignment horizontal="center" vertical="center"/>
    </xf>
    <xf numFmtId="0" fontId="32" fillId="0" borderId="12" xfId="0" applyNumberFormat="1" applyFont="1" applyFill="1" applyBorder="1" applyAlignment="1" applyProtection="1">
      <alignment horizontal="center" vertical="center"/>
    </xf>
    <xf numFmtId="0" fontId="32" fillId="0" borderId="74" xfId="0" applyNumberFormat="1" applyFont="1" applyFill="1" applyBorder="1" applyAlignment="1" applyProtection="1">
      <alignment horizontal="center" vertical="center"/>
    </xf>
    <xf numFmtId="0" fontId="32" fillId="0" borderId="6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33" fillId="0" borderId="21" xfId="0" applyNumberFormat="1" applyFont="1" applyFill="1" applyBorder="1" applyAlignment="1" applyProtection="1">
      <alignment horizontal="center" vertical="top"/>
    </xf>
    <xf numFmtId="0" fontId="33" fillId="0" borderId="17" xfId="0" applyNumberFormat="1" applyFont="1" applyFill="1" applyBorder="1" applyAlignment="1" applyProtection="1">
      <alignment horizontal="center" vertical="top"/>
    </xf>
    <xf numFmtId="0" fontId="33" fillId="0" borderId="15" xfId="0" applyNumberFormat="1" applyFont="1" applyFill="1" applyBorder="1" applyAlignment="1" applyProtection="1">
      <alignment horizontal="center" vertical="top"/>
    </xf>
    <xf numFmtId="0" fontId="33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vertical="top" wrapText="1"/>
    </xf>
    <xf numFmtId="0" fontId="32" fillId="0" borderId="13" xfId="0" applyNumberFormat="1" applyFont="1" applyFill="1" applyBorder="1" applyAlignment="1" applyProtection="1">
      <alignment horizontal="center" vertical="distributed" textRotation="90"/>
    </xf>
    <xf numFmtId="0" fontId="32" fillId="0" borderId="2" xfId="0" applyNumberFormat="1" applyFont="1" applyFill="1" applyBorder="1" applyAlignment="1" applyProtection="1">
      <alignment horizontal="center" vertical="distributed" textRotation="90"/>
    </xf>
    <xf numFmtId="0" fontId="32" fillId="0" borderId="15" xfId="0" applyNumberFormat="1" applyFont="1" applyFill="1" applyBorder="1" applyAlignment="1" applyProtection="1">
      <alignment horizontal="center" vertical="distributed" textRotation="90"/>
    </xf>
    <xf numFmtId="0" fontId="32" fillId="0" borderId="1" xfId="0" applyNumberFormat="1" applyFont="1" applyFill="1" applyBorder="1" applyAlignment="1" applyProtection="1">
      <alignment horizontal="center" vertical="distributed" textRotation="90"/>
    </xf>
    <xf numFmtId="0" fontId="32" fillId="0" borderId="27" xfId="0" applyNumberFormat="1" applyFont="1" applyFill="1" applyBorder="1" applyAlignment="1" applyProtection="1">
      <alignment horizontal="center" vertical="distributed" textRotation="90"/>
    </xf>
    <xf numFmtId="0" fontId="32" fillId="0" borderId="6" xfId="0" applyNumberFormat="1" applyFont="1" applyFill="1" applyBorder="1" applyAlignment="1" applyProtection="1">
      <alignment horizontal="center" vertical="distributed" textRotation="90"/>
    </xf>
    <xf numFmtId="0" fontId="32" fillId="0" borderId="85" xfId="0" applyNumberFormat="1" applyFont="1" applyFill="1" applyBorder="1" applyAlignment="1" applyProtection="1">
      <alignment horizontal="center" vertical="center"/>
    </xf>
    <xf numFmtId="0" fontId="32" fillId="0" borderId="86" xfId="0" applyNumberFormat="1" applyFont="1" applyFill="1" applyBorder="1" applyAlignment="1" applyProtection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 textRotation="90"/>
    </xf>
    <xf numFmtId="0" fontId="32" fillId="0" borderId="15" xfId="0" applyNumberFormat="1" applyFont="1" applyFill="1" applyBorder="1" applyAlignment="1" applyProtection="1">
      <alignment horizontal="center" vertical="center" textRotation="90"/>
    </xf>
    <xf numFmtId="0" fontId="32" fillId="0" borderId="27" xfId="0" applyNumberFormat="1" applyFont="1" applyFill="1" applyBorder="1" applyAlignment="1" applyProtection="1">
      <alignment horizontal="center" vertical="center" textRotation="90"/>
    </xf>
    <xf numFmtId="0" fontId="8" fillId="0" borderId="82" xfId="0" applyNumberFormat="1" applyFont="1" applyFill="1" applyBorder="1" applyAlignment="1" applyProtection="1">
      <alignment horizontal="center" vertical="center" textRotation="90" wrapText="1"/>
    </xf>
    <xf numFmtId="0" fontId="8" fillId="0" borderId="65" xfId="0" applyNumberFormat="1" applyFont="1" applyFill="1" applyBorder="1" applyAlignment="1" applyProtection="1">
      <alignment horizontal="center" vertical="center" textRotation="90" wrapText="1"/>
    </xf>
    <xf numFmtId="0" fontId="3" fillId="0" borderId="65" xfId="0" applyNumberFormat="1" applyFont="1" applyFill="1" applyBorder="1" applyAlignment="1" applyProtection="1">
      <alignment horizontal="center" vertical="center" textRotation="90"/>
    </xf>
    <xf numFmtId="0" fontId="8" fillId="0" borderId="2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6" xfId="0" applyNumberFormat="1" applyFont="1" applyFill="1" applyBorder="1" applyAlignment="1" applyProtection="1">
      <alignment horizontal="center" vertical="center" textRotation="90"/>
    </xf>
    <xf numFmtId="0" fontId="8" fillId="0" borderId="4" xfId="0" applyNumberFormat="1" applyFont="1" applyFill="1" applyBorder="1" applyAlignment="1" applyProtection="1">
      <alignment horizontal="center" vertical="center" textRotation="90"/>
    </xf>
    <xf numFmtId="0" fontId="8" fillId="0" borderId="5" xfId="0" applyNumberFormat="1" applyFont="1" applyFill="1" applyBorder="1" applyAlignment="1" applyProtection="1">
      <alignment horizontal="center" vertical="center" textRotation="90"/>
    </xf>
    <xf numFmtId="0" fontId="8" fillId="0" borderId="48" xfId="0" applyNumberFormat="1" applyFont="1" applyFill="1" applyBorder="1" applyAlignment="1" applyProtection="1">
      <alignment horizontal="center" vertical="center" textRotation="90"/>
    </xf>
    <xf numFmtId="0" fontId="8" fillId="0" borderId="17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6" xfId="0" applyNumberFormat="1" applyFont="1" applyFill="1" applyBorder="1" applyAlignment="1" applyProtection="1">
      <alignment horizontal="center" vertical="center" textRotation="90" wrapText="1"/>
    </xf>
    <xf numFmtId="0" fontId="8" fillId="0" borderId="8" xfId="0" applyNumberFormat="1" applyFont="1" applyFill="1" applyBorder="1" applyAlignment="1" applyProtection="1">
      <alignment horizontal="center" vertical="center" textRotation="90" wrapText="1"/>
    </xf>
    <xf numFmtId="0" fontId="8" fillId="0" borderId="23" xfId="0" applyNumberFormat="1" applyFont="1" applyFill="1" applyBorder="1" applyAlignment="1" applyProtection="1">
      <alignment horizontal="center" vertical="center" textRotation="90"/>
    </xf>
    <xf numFmtId="0" fontId="8" fillId="0" borderId="7" xfId="0" applyNumberFormat="1" applyFont="1" applyFill="1" applyBorder="1" applyAlignment="1" applyProtection="1">
      <alignment horizontal="center" vertical="center" textRotation="90"/>
    </xf>
    <xf numFmtId="0" fontId="8" fillId="0" borderId="82" xfId="0" applyNumberFormat="1" applyFont="1" applyFill="1" applyBorder="1" applyAlignment="1" applyProtection="1">
      <alignment horizontal="center" vertical="center" wrapText="1" shrinkToFit="1"/>
    </xf>
    <xf numFmtId="0" fontId="8" fillId="0" borderId="83" xfId="0" applyNumberFormat="1" applyFont="1" applyFill="1" applyBorder="1" applyAlignment="1" applyProtection="1">
      <alignment horizontal="center" vertical="center" wrapText="1" shrinkToFit="1"/>
    </xf>
    <xf numFmtId="0" fontId="8" fillId="0" borderId="12" xfId="0" applyNumberFormat="1" applyFont="1" applyFill="1" applyBorder="1" applyAlignment="1" applyProtection="1">
      <alignment horizontal="center" vertical="center" wrapText="1" shrinkToFit="1"/>
    </xf>
    <xf numFmtId="0" fontId="8" fillId="0" borderId="74" xfId="0" applyNumberFormat="1" applyFont="1" applyFill="1" applyBorder="1" applyAlignment="1" applyProtection="1">
      <alignment horizontal="center" vertical="center" wrapText="1" shrinkToFit="1"/>
    </xf>
    <xf numFmtId="0" fontId="7" fillId="0" borderId="83" xfId="0" applyNumberFormat="1" applyFont="1" applyFill="1" applyBorder="1" applyAlignment="1" applyProtection="1">
      <alignment horizontal="center" vertical="top" wrapText="1"/>
    </xf>
    <xf numFmtId="0" fontId="35" fillId="0" borderId="62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63" xfId="0" applyNumberFormat="1" applyFont="1" applyFill="1" applyBorder="1" applyAlignment="1" applyProtection="1">
      <alignment horizontal="center" vertical="center"/>
    </xf>
    <xf numFmtId="0" fontId="5" fillId="0" borderId="62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74" xfId="0" applyNumberFormat="1" applyFont="1" applyFill="1" applyBorder="1" applyAlignment="1" applyProtection="1">
      <alignment horizontal="center" vertical="center"/>
    </xf>
    <xf numFmtId="0" fontId="18" fillId="0" borderId="0" xfId="2" applyFont="1" applyBorder="1" applyAlignment="1">
      <alignment horizontal="center"/>
    </xf>
    <xf numFmtId="0" fontId="18" fillId="0" borderId="29" xfId="2" applyFont="1" applyBorder="1" applyAlignment="1">
      <alignment horizontal="center"/>
    </xf>
    <xf numFmtId="0" fontId="18" fillId="0" borderId="32" xfId="2" applyFont="1" applyBorder="1" applyAlignment="1">
      <alignment horizontal="center"/>
    </xf>
    <xf numFmtId="0" fontId="18" fillId="0" borderId="30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34" xfId="2" applyFont="1" applyBorder="1" applyAlignment="1">
      <alignment horizontal="center" vertical="center" wrapText="1"/>
    </xf>
    <xf numFmtId="0" fontId="18" fillId="0" borderId="43" xfId="2" applyFont="1" applyBorder="1" applyAlignment="1">
      <alignment horizontal="center" vertical="center" wrapText="1"/>
    </xf>
    <xf numFmtId="0" fontId="18" fillId="0" borderId="44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133351</xdr:rowOff>
    </xdr:from>
    <xdr:to>
      <xdr:col>10</xdr:col>
      <xdr:colOff>228600</xdr:colOff>
      <xdr:row>55</xdr:row>
      <xdr:rowOff>38101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296" t="5075" r="33325" b="9176"/>
        <a:stretch/>
      </xdr:blipFill>
      <xdr:spPr>
        <a:xfrm>
          <a:off x="38100" y="133351"/>
          <a:ext cx="6286500" cy="933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P47" sqref="P4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view="pageBreakPreview" zoomScaleSheetLayoutView="100" workbookViewId="0">
      <selection activeCell="B49" sqref="B49"/>
    </sheetView>
  </sheetViews>
  <sheetFormatPr defaultColWidth="9.140625" defaultRowHeight="12" x14ac:dyDescent="0.2"/>
  <cols>
    <col min="1" max="1" width="10" style="3" customWidth="1"/>
    <col min="2" max="2" width="55" style="11" customWidth="1"/>
    <col min="3" max="3" width="7.7109375" style="92" customWidth="1"/>
    <col min="4" max="5" width="5.7109375" style="12" customWidth="1"/>
    <col min="6" max="6" width="5.140625" style="12" customWidth="1"/>
    <col min="7" max="7" width="5.42578125" style="12" customWidth="1"/>
    <col min="8" max="8" width="6.5703125" style="12" customWidth="1"/>
    <col min="9" max="9" width="4.7109375" style="12" customWidth="1"/>
    <col min="10" max="10" width="6.7109375" style="13" customWidth="1"/>
    <col min="11" max="11" width="6.5703125" style="13" customWidth="1"/>
    <col min="12" max="12" width="5.85546875" style="13" customWidth="1"/>
    <col min="13" max="13" width="5.7109375" style="12" customWidth="1"/>
    <col min="14" max="14" width="6" style="12" customWidth="1"/>
    <col min="15" max="15" width="6.28515625" style="12" customWidth="1"/>
    <col min="16" max="16384" width="9.140625" style="3"/>
  </cols>
  <sheetData>
    <row r="1" spans="1:15" ht="18.75" x14ac:dyDescent="0.2">
      <c r="A1" s="415" t="s">
        <v>151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 ht="3.75" customHeight="1" thickBot="1" x14ac:dyDescent="0.25"/>
    <row r="3" spans="1:15" s="4" customFormat="1" ht="27.75" customHeight="1" x14ac:dyDescent="0.2">
      <c r="A3" s="425"/>
      <c r="B3" s="416" t="s">
        <v>14</v>
      </c>
      <c r="C3" s="426" t="s">
        <v>24</v>
      </c>
      <c r="D3" s="411" t="s">
        <v>9</v>
      </c>
      <c r="E3" s="411"/>
      <c r="F3" s="418"/>
      <c r="G3" s="418"/>
      <c r="H3" s="418"/>
      <c r="I3" s="418"/>
      <c r="J3" s="411" t="s">
        <v>29</v>
      </c>
      <c r="K3" s="411"/>
      <c r="L3" s="411"/>
      <c r="M3" s="411"/>
      <c r="N3" s="411"/>
      <c r="O3" s="412"/>
    </row>
    <row r="4" spans="1:15" s="4" customFormat="1" ht="15" customHeight="1" thickBot="1" x14ac:dyDescent="0.25">
      <c r="A4" s="425"/>
      <c r="B4" s="417"/>
      <c r="C4" s="427"/>
      <c r="D4" s="397" t="s">
        <v>10</v>
      </c>
      <c r="E4" s="397" t="s">
        <v>15</v>
      </c>
      <c r="F4" s="419" t="s">
        <v>11</v>
      </c>
      <c r="G4" s="420"/>
      <c r="H4" s="420"/>
      <c r="I4" s="420"/>
      <c r="J4" s="413"/>
      <c r="K4" s="413"/>
      <c r="L4" s="413"/>
      <c r="M4" s="413"/>
      <c r="N4" s="413"/>
      <c r="O4" s="414"/>
    </row>
    <row r="5" spans="1:15" s="4" customFormat="1" ht="13.15" customHeight="1" x14ac:dyDescent="0.2">
      <c r="A5" s="425"/>
      <c r="B5" s="417"/>
      <c r="C5" s="427"/>
      <c r="D5" s="398"/>
      <c r="E5" s="398"/>
      <c r="F5" s="397" t="s">
        <v>12</v>
      </c>
      <c r="G5" s="423" t="s">
        <v>13</v>
      </c>
      <c r="H5" s="423"/>
      <c r="I5" s="424"/>
      <c r="J5" s="429" t="s">
        <v>3</v>
      </c>
      <c r="K5" s="430"/>
      <c r="L5" s="421" t="s">
        <v>6</v>
      </c>
      <c r="M5" s="422"/>
      <c r="N5" s="421" t="s">
        <v>4</v>
      </c>
      <c r="O5" s="422"/>
    </row>
    <row r="6" spans="1:15" s="4" customFormat="1" ht="23.25" customHeight="1" x14ac:dyDescent="0.2">
      <c r="A6" s="425"/>
      <c r="B6" s="417"/>
      <c r="C6" s="427"/>
      <c r="D6" s="398"/>
      <c r="E6" s="398"/>
      <c r="F6" s="398"/>
      <c r="G6" s="397" t="s">
        <v>23</v>
      </c>
      <c r="H6" s="397" t="s">
        <v>16</v>
      </c>
      <c r="I6" s="431" t="s">
        <v>167</v>
      </c>
      <c r="J6" s="199" t="s">
        <v>126</v>
      </c>
      <c r="K6" s="200" t="s">
        <v>127</v>
      </c>
      <c r="L6" s="180" t="s">
        <v>128</v>
      </c>
      <c r="M6" s="200" t="s">
        <v>129</v>
      </c>
      <c r="N6" s="180" t="s">
        <v>130</v>
      </c>
      <c r="O6" s="39" t="s">
        <v>131</v>
      </c>
    </row>
    <row r="7" spans="1:15" s="4" customFormat="1" ht="13.15" customHeight="1" x14ac:dyDescent="0.2">
      <c r="A7" s="425"/>
      <c r="B7" s="417"/>
      <c r="C7" s="427"/>
      <c r="D7" s="398"/>
      <c r="E7" s="398"/>
      <c r="F7" s="398"/>
      <c r="G7" s="398"/>
      <c r="H7" s="398"/>
      <c r="I7" s="432"/>
      <c r="J7" s="201">
        <v>17</v>
      </c>
      <c r="K7" s="202">
        <v>22</v>
      </c>
      <c r="L7" s="181">
        <v>16</v>
      </c>
      <c r="M7" s="227">
        <v>19</v>
      </c>
      <c r="N7" s="181">
        <v>14</v>
      </c>
      <c r="O7" s="40">
        <v>10</v>
      </c>
    </row>
    <row r="8" spans="1:15" s="4" customFormat="1" ht="54.75" customHeight="1" thickBot="1" x14ac:dyDescent="0.25">
      <c r="A8" s="425"/>
      <c r="B8" s="417"/>
      <c r="C8" s="428"/>
      <c r="D8" s="399"/>
      <c r="E8" s="399"/>
      <c r="F8" s="399"/>
      <c r="G8" s="399"/>
      <c r="H8" s="399"/>
      <c r="I8" s="433"/>
      <c r="J8" s="203" t="s">
        <v>135</v>
      </c>
      <c r="K8" s="204" t="s">
        <v>135</v>
      </c>
      <c r="L8" s="182" t="s">
        <v>135</v>
      </c>
      <c r="M8" s="204" t="s">
        <v>135</v>
      </c>
      <c r="N8" s="182" t="s">
        <v>135</v>
      </c>
      <c r="O8" s="41" t="s">
        <v>135</v>
      </c>
    </row>
    <row r="9" spans="1:15" s="4" customFormat="1" ht="12.75" thickBot="1" x14ac:dyDescent="0.25">
      <c r="A9" s="87">
        <v>1</v>
      </c>
      <c r="B9" s="290">
        <v>2</v>
      </c>
      <c r="C9" s="317">
        <v>3</v>
      </c>
      <c r="D9" s="183">
        <v>6</v>
      </c>
      <c r="E9" s="161">
        <v>7</v>
      </c>
      <c r="F9" s="270">
        <v>8</v>
      </c>
      <c r="G9" s="183">
        <v>9</v>
      </c>
      <c r="H9" s="88">
        <v>10</v>
      </c>
      <c r="I9" s="161">
        <v>11</v>
      </c>
      <c r="J9" s="205">
        <v>14</v>
      </c>
      <c r="K9" s="89">
        <v>15</v>
      </c>
      <c r="L9" s="183">
        <v>16</v>
      </c>
      <c r="M9" s="89">
        <v>17</v>
      </c>
      <c r="N9" s="183">
        <v>18</v>
      </c>
      <c r="O9" s="89">
        <v>19</v>
      </c>
    </row>
    <row r="10" spans="1:15" s="4" customFormat="1" ht="12.75" thickBot="1" x14ac:dyDescent="0.25">
      <c r="A10" s="91" t="s">
        <v>166</v>
      </c>
      <c r="B10" s="291" t="s">
        <v>77</v>
      </c>
      <c r="C10" s="318" t="s">
        <v>195</v>
      </c>
      <c r="D10" s="184">
        <v>2106</v>
      </c>
      <c r="E10" s="162">
        <v>702</v>
      </c>
      <c r="F10" s="271">
        <v>1404</v>
      </c>
      <c r="G10" s="184">
        <f>SUM(G21+G11)</f>
        <v>1065</v>
      </c>
      <c r="H10" s="80">
        <f>SUM(H21+H11)</f>
        <v>339</v>
      </c>
      <c r="I10" s="162">
        <v>0</v>
      </c>
      <c r="J10" s="206">
        <v>612</v>
      </c>
      <c r="K10" s="81">
        <v>792</v>
      </c>
      <c r="L10" s="184">
        <f>SUM(L12:L20)</f>
        <v>0</v>
      </c>
      <c r="M10" s="81">
        <f>SUM(M12:M20)</f>
        <v>0</v>
      </c>
      <c r="N10" s="184">
        <f>SUM(N12:N20)</f>
        <v>0</v>
      </c>
      <c r="O10" s="81">
        <f>SUM(O12:O20)</f>
        <v>0</v>
      </c>
    </row>
    <row r="11" spans="1:15" s="4" customFormat="1" ht="13.5" customHeight="1" thickBot="1" x14ac:dyDescent="0.25">
      <c r="A11" s="90"/>
      <c r="B11" s="129" t="s">
        <v>153</v>
      </c>
      <c r="C11" s="318" t="s">
        <v>190</v>
      </c>
      <c r="D11" s="184">
        <v>1277</v>
      </c>
      <c r="E11" s="162">
        <v>427</v>
      </c>
      <c r="F11" s="271">
        <f t="shared" ref="F11:H11" si="0">SUM(F12:F20)</f>
        <v>850</v>
      </c>
      <c r="G11" s="184">
        <f t="shared" si="0"/>
        <v>607</v>
      </c>
      <c r="H11" s="80">
        <f t="shared" si="0"/>
        <v>243</v>
      </c>
      <c r="I11" s="162">
        <v>0</v>
      </c>
      <c r="J11" s="206">
        <v>393</v>
      </c>
      <c r="K11" s="81">
        <v>517</v>
      </c>
      <c r="L11" s="184"/>
      <c r="M11" s="81"/>
      <c r="N11" s="184"/>
      <c r="O11" s="81"/>
    </row>
    <row r="12" spans="1:15" s="4" customFormat="1" ht="14.25" customHeight="1" x14ac:dyDescent="0.2">
      <c r="A12" s="84" t="s">
        <v>156</v>
      </c>
      <c r="B12" s="292" t="s">
        <v>197</v>
      </c>
      <c r="C12" s="319" t="s">
        <v>177</v>
      </c>
      <c r="D12" s="308">
        <f>SUM(E12:F12)</f>
        <v>117</v>
      </c>
      <c r="E12" s="240">
        <f>F12*0.5</f>
        <v>39</v>
      </c>
      <c r="F12" s="272">
        <f>SUM(J12:K12)</f>
        <v>78</v>
      </c>
      <c r="G12" s="258">
        <f>F12-H12-I12</f>
        <v>78</v>
      </c>
      <c r="H12" s="131">
        <v>0</v>
      </c>
      <c r="I12" s="163"/>
      <c r="J12" s="207">
        <v>34</v>
      </c>
      <c r="K12" s="208">
        <v>44</v>
      </c>
      <c r="L12" s="185"/>
      <c r="M12" s="228"/>
      <c r="N12" s="225"/>
      <c r="O12" s="232"/>
    </row>
    <row r="13" spans="1:15" s="4" customFormat="1" ht="12.75" x14ac:dyDescent="0.2">
      <c r="A13" s="84" t="s">
        <v>155</v>
      </c>
      <c r="B13" s="292" t="s">
        <v>198</v>
      </c>
      <c r="C13" s="320" t="s">
        <v>176</v>
      </c>
      <c r="D13" s="309">
        <f t="shared" ref="D13:D22" si="1">SUM(E13:F13)</f>
        <v>175.5</v>
      </c>
      <c r="E13" s="241">
        <f t="shared" ref="E13:E20" si="2">F13*0.5</f>
        <v>58.5</v>
      </c>
      <c r="F13" s="273">
        <f t="shared" ref="F13:F24" si="3">SUM(J13:K13)</f>
        <v>117</v>
      </c>
      <c r="G13" s="259">
        <f t="shared" ref="G13:G24" si="4">F13-H13-I13</f>
        <v>117</v>
      </c>
      <c r="H13" s="131">
        <v>0</v>
      </c>
      <c r="I13" s="164"/>
      <c r="J13" s="207">
        <v>51</v>
      </c>
      <c r="K13" s="208">
        <v>66</v>
      </c>
      <c r="L13" s="186" t="s">
        <v>166</v>
      </c>
      <c r="M13" s="229" t="s">
        <v>166</v>
      </c>
      <c r="N13" s="187"/>
      <c r="O13" s="53"/>
    </row>
    <row r="14" spans="1:15" s="4" customFormat="1" ht="12.75" x14ac:dyDescent="0.2">
      <c r="A14" s="84" t="s">
        <v>172</v>
      </c>
      <c r="B14" s="292" t="s">
        <v>30</v>
      </c>
      <c r="C14" s="320" t="s">
        <v>176</v>
      </c>
      <c r="D14" s="309">
        <f t="shared" si="1"/>
        <v>117</v>
      </c>
      <c r="E14" s="241">
        <f t="shared" si="2"/>
        <v>39</v>
      </c>
      <c r="F14" s="273">
        <f t="shared" si="3"/>
        <v>78</v>
      </c>
      <c r="G14" s="259">
        <f t="shared" si="4"/>
        <v>0</v>
      </c>
      <c r="H14" s="131">
        <v>78</v>
      </c>
      <c r="I14" s="164"/>
      <c r="J14" s="207">
        <v>34</v>
      </c>
      <c r="K14" s="208">
        <v>44</v>
      </c>
      <c r="L14" s="187"/>
      <c r="M14" s="230"/>
      <c r="N14" s="187"/>
      <c r="O14" s="53"/>
    </row>
    <row r="15" spans="1:15" s="4" customFormat="1" ht="12.75" x14ac:dyDescent="0.2">
      <c r="A15" s="84" t="s">
        <v>157</v>
      </c>
      <c r="B15" s="292" t="s">
        <v>31</v>
      </c>
      <c r="C15" s="320" t="s">
        <v>176</v>
      </c>
      <c r="D15" s="309">
        <f t="shared" si="1"/>
        <v>175.5</v>
      </c>
      <c r="E15" s="241">
        <f t="shared" si="2"/>
        <v>58.5</v>
      </c>
      <c r="F15" s="273">
        <f t="shared" si="3"/>
        <v>117</v>
      </c>
      <c r="G15" s="259">
        <f t="shared" si="4"/>
        <v>117</v>
      </c>
      <c r="H15" s="131">
        <v>0</v>
      </c>
      <c r="I15" s="164"/>
      <c r="J15" s="207">
        <v>51</v>
      </c>
      <c r="K15" s="208">
        <v>66</v>
      </c>
      <c r="L15" s="186" t="s">
        <v>166</v>
      </c>
      <c r="M15" s="229"/>
      <c r="N15" s="187"/>
      <c r="O15" s="53"/>
    </row>
    <row r="16" spans="1:15" s="4" customFormat="1" ht="12.75" x14ac:dyDescent="0.2">
      <c r="A16" s="84" t="s">
        <v>158</v>
      </c>
      <c r="B16" s="293" t="s">
        <v>170</v>
      </c>
      <c r="C16" s="320" t="s">
        <v>176</v>
      </c>
      <c r="D16" s="309">
        <f t="shared" si="1"/>
        <v>175.5</v>
      </c>
      <c r="E16" s="241">
        <f t="shared" si="2"/>
        <v>58.5</v>
      </c>
      <c r="F16" s="273">
        <f t="shared" si="3"/>
        <v>117</v>
      </c>
      <c r="G16" s="259">
        <f t="shared" si="4"/>
        <v>117</v>
      </c>
      <c r="H16" s="131">
        <v>0</v>
      </c>
      <c r="I16" s="164"/>
      <c r="J16" s="207">
        <v>51</v>
      </c>
      <c r="K16" s="208">
        <v>66</v>
      </c>
      <c r="L16" s="187"/>
      <c r="M16" s="230"/>
      <c r="N16" s="187"/>
      <c r="O16" s="53"/>
    </row>
    <row r="17" spans="1:15" s="4" customFormat="1" ht="12.75" x14ac:dyDescent="0.2">
      <c r="A17" s="84" t="s">
        <v>159</v>
      </c>
      <c r="B17" s="292" t="s">
        <v>169</v>
      </c>
      <c r="C17" s="320" t="s">
        <v>176</v>
      </c>
      <c r="D17" s="309">
        <f t="shared" si="1"/>
        <v>117</v>
      </c>
      <c r="E17" s="241">
        <f t="shared" si="2"/>
        <v>39</v>
      </c>
      <c r="F17" s="273">
        <f t="shared" si="3"/>
        <v>78</v>
      </c>
      <c r="G17" s="259">
        <v>60</v>
      </c>
      <c r="H17" s="131">
        <v>18</v>
      </c>
      <c r="I17" s="164"/>
      <c r="J17" s="207">
        <v>34</v>
      </c>
      <c r="K17" s="208">
        <v>44</v>
      </c>
      <c r="L17" s="187"/>
      <c r="M17" s="230"/>
      <c r="N17" s="187"/>
      <c r="O17" s="53"/>
    </row>
    <row r="18" spans="1:15" s="4" customFormat="1" ht="12.75" x14ac:dyDescent="0.2">
      <c r="A18" s="84" t="s">
        <v>160</v>
      </c>
      <c r="B18" s="292" t="s">
        <v>171</v>
      </c>
      <c r="C18" s="320" t="s">
        <v>176</v>
      </c>
      <c r="D18" s="309">
        <f t="shared" si="1"/>
        <v>117</v>
      </c>
      <c r="E18" s="241">
        <f t="shared" si="2"/>
        <v>39</v>
      </c>
      <c r="F18" s="273">
        <f t="shared" si="3"/>
        <v>78</v>
      </c>
      <c r="G18" s="259">
        <v>60</v>
      </c>
      <c r="H18" s="131">
        <v>18</v>
      </c>
      <c r="I18" s="164"/>
      <c r="J18" s="207">
        <v>34</v>
      </c>
      <c r="K18" s="208">
        <v>44</v>
      </c>
      <c r="L18" s="187"/>
      <c r="M18" s="230"/>
      <c r="N18" s="187"/>
      <c r="O18" s="53"/>
    </row>
    <row r="19" spans="1:15" s="4" customFormat="1" ht="12.75" x14ac:dyDescent="0.2">
      <c r="A19" s="84" t="s">
        <v>161</v>
      </c>
      <c r="B19" s="292" t="s">
        <v>33</v>
      </c>
      <c r="C19" s="320" t="s">
        <v>176</v>
      </c>
      <c r="D19" s="309">
        <f t="shared" si="1"/>
        <v>175.5</v>
      </c>
      <c r="E19" s="241">
        <f t="shared" si="2"/>
        <v>58.5</v>
      </c>
      <c r="F19" s="273">
        <f t="shared" si="3"/>
        <v>117</v>
      </c>
      <c r="G19" s="259">
        <f t="shared" si="4"/>
        <v>4</v>
      </c>
      <c r="H19" s="131">
        <v>113</v>
      </c>
      <c r="I19" s="164"/>
      <c r="J19" s="207">
        <v>51</v>
      </c>
      <c r="K19" s="208">
        <v>66</v>
      </c>
      <c r="L19" s="187"/>
      <c r="M19" s="230"/>
      <c r="N19" s="187"/>
      <c r="O19" s="53"/>
    </row>
    <row r="20" spans="1:15" s="4" customFormat="1" ht="13.5" thickBot="1" x14ac:dyDescent="0.25">
      <c r="A20" s="84" t="s">
        <v>162</v>
      </c>
      <c r="B20" s="292" t="s">
        <v>199</v>
      </c>
      <c r="C20" s="320" t="s">
        <v>176</v>
      </c>
      <c r="D20" s="309">
        <f t="shared" si="1"/>
        <v>105</v>
      </c>
      <c r="E20" s="241">
        <f t="shared" si="2"/>
        <v>35</v>
      </c>
      <c r="F20" s="273">
        <f t="shared" si="3"/>
        <v>70</v>
      </c>
      <c r="G20" s="259">
        <f t="shared" si="4"/>
        <v>54</v>
      </c>
      <c r="H20" s="131">
        <v>16</v>
      </c>
      <c r="I20" s="164"/>
      <c r="J20" s="207">
        <v>34</v>
      </c>
      <c r="K20" s="208">
        <v>36</v>
      </c>
      <c r="L20" s="187"/>
      <c r="M20" s="53"/>
      <c r="N20" s="187"/>
      <c r="O20" s="53"/>
    </row>
    <row r="21" spans="1:15" s="4" customFormat="1" ht="13.5" thickBot="1" x14ac:dyDescent="0.25">
      <c r="A21" s="86"/>
      <c r="B21" s="291" t="s">
        <v>154</v>
      </c>
      <c r="C21" s="321" t="s">
        <v>189</v>
      </c>
      <c r="D21" s="191">
        <f>SUM(D22:D24)</f>
        <v>829</v>
      </c>
      <c r="E21" s="168">
        <f>SUM(E22:E24)</f>
        <v>275</v>
      </c>
      <c r="F21" s="274">
        <f>SUM(F22:F24)</f>
        <v>554</v>
      </c>
      <c r="G21" s="260">
        <f>SUM(G22:G24)</f>
        <v>458</v>
      </c>
      <c r="H21" s="160">
        <f>SUM(H22:H24)</f>
        <v>96</v>
      </c>
      <c r="I21" s="165"/>
      <c r="J21" s="209">
        <v>219</v>
      </c>
      <c r="K21" s="210">
        <v>236</v>
      </c>
      <c r="L21" s="188"/>
      <c r="M21" s="83"/>
      <c r="N21" s="188"/>
      <c r="O21" s="83"/>
    </row>
    <row r="22" spans="1:15" s="4" customFormat="1" ht="12.75" x14ac:dyDescent="0.2">
      <c r="A22" s="85" t="s">
        <v>163</v>
      </c>
      <c r="B22" s="292" t="s">
        <v>32</v>
      </c>
      <c r="C22" s="320" t="s">
        <v>177</v>
      </c>
      <c r="D22" s="308">
        <f t="shared" si="1"/>
        <v>434</v>
      </c>
      <c r="E22" s="240">
        <v>144</v>
      </c>
      <c r="F22" s="272">
        <f t="shared" si="3"/>
        <v>290</v>
      </c>
      <c r="G22" s="258">
        <f t="shared" si="4"/>
        <v>290</v>
      </c>
      <c r="H22" s="131">
        <v>0</v>
      </c>
      <c r="I22" s="166"/>
      <c r="J22" s="207">
        <v>136</v>
      </c>
      <c r="K22" s="208">
        <v>154</v>
      </c>
      <c r="L22" s="189"/>
      <c r="M22" s="82"/>
      <c r="N22" s="189"/>
      <c r="O22" s="82"/>
    </row>
    <row r="23" spans="1:15" s="4" customFormat="1" ht="12.75" x14ac:dyDescent="0.2">
      <c r="A23" s="84" t="s">
        <v>164</v>
      </c>
      <c r="B23" s="292" t="s">
        <v>168</v>
      </c>
      <c r="C23" s="320" t="s">
        <v>177</v>
      </c>
      <c r="D23" s="309">
        <v>253</v>
      </c>
      <c r="E23" s="241">
        <v>84</v>
      </c>
      <c r="F23" s="273">
        <f t="shared" si="3"/>
        <v>169</v>
      </c>
      <c r="G23" s="259">
        <v>143</v>
      </c>
      <c r="H23" s="131">
        <v>26</v>
      </c>
      <c r="I23" s="164"/>
      <c r="J23" s="207">
        <v>68</v>
      </c>
      <c r="K23" s="208">
        <v>101</v>
      </c>
      <c r="L23" s="187"/>
      <c r="M23" s="53"/>
      <c r="N23" s="187"/>
      <c r="O23" s="53"/>
    </row>
    <row r="24" spans="1:15" s="4" customFormat="1" ht="13.5" thickBot="1" x14ac:dyDescent="0.25">
      <c r="A24" s="84" t="s">
        <v>165</v>
      </c>
      <c r="B24" s="294" t="s">
        <v>200</v>
      </c>
      <c r="C24" s="322" t="s">
        <v>176</v>
      </c>
      <c r="D24" s="310">
        <v>142</v>
      </c>
      <c r="E24" s="242">
        <v>47</v>
      </c>
      <c r="F24" s="275">
        <f t="shared" si="3"/>
        <v>95</v>
      </c>
      <c r="G24" s="261">
        <f t="shared" si="4"/>
        <v>25</v>
      </c>
      <c r="H24" s="132">
        <v>70</v>
      </c>
      <c r="I24" s="167"/>
      <c r="J24" s="211">
        <v>34</v>
      </c>
      <c r="K24" s="212">
        <v>61</v>
      </c>
      <c r="L24" s="190"/>
      <c r="M24" s="231"/>
      <c r="N24" s="190"/>
      <c r="O24" s="231"/>
    </row>
    <row r="25" spans="1:15" s="4" customFormat="1" ht="13.5" thickBot="1" x14ac:dyDescent="0.25">
      <c r="A25" s="55"/>
      <c r="B25" s="130" t="s">
        <v>137</v>
      </c>
      <c r="C25" s="321" t="s">
        <v>196</v>
      </c>
      <c r="D25" s="191">
        <f t="shared" ref="D25:O25" si="5">SUM(D26,D32,D36)</f>
        <v>3193</v>
      </c>
      <c r="E25" s="168">
        <f t="shared" si="5"/>
        <v>1069</v>
      </c>
      <c r="F25" s="276">
        <f t="shared" si="5"/>
        <v>2124</v>
      </c>
      <c r="G25" s="191">
        <f t="shared" si="5"/>
        <v>1260</v>
      </c>
      <c r="H25" s="133">
        <f t="shared" si="5"/>
        <v>829</v>
      </c>
      <c r="I25" s="168">
        <f t="shared" si="5"/>
        <v>35</v>
      </c>
      <c r="J25" s="213">
        <f t="shared" si="5"/>
        <v>0</v>
      </c>
      <c r="K25" s="134">
        <f t="shared" si="5"/>
        <v>0</v>
      </c>
      <c r="L25" s="191">
        <f t="shared" si="5"/>
        <v>576</v>
      </c>
      <c r="M25" s="134">
        <f t="shared" si="5"/>
        <v>684</v>
      </c>
      <c r="N25" s="191">
        <f t="shared" si="5"/>
        <v>504</v>
      </c>
      <c r="O25" s="134">
        <f t="shared" si="5"/>
        <v>360</v>
      </c>
    </row>
    <row r="26" spans="1:15" ht="12.6" customHeight="1" thickBot="1" x14ac:dyDescent="0.25">
      <c r="A26" s="56" t="s">
        <v>34</v>
      </c>
      <c r="B26" s="295" t="s">
        <v>35</v>
      </c>
      <c r="C26" s="323" t="s">
        <v>193</v>
      </c>
      <c r="D26" s="192">
        <f t="shared" ref="D26:O26" si="6">SUM(D27:D31)</f>
        <v>598</v>
      </c>
      <c r="E26" s="243">
        <f t="shared" si="6"/>
        <v>212</v>
      </c>
      <c r="F26" s="277">
        <f t="shared" si="6"/>
        <v>386</v>
      </c>
      <c r="G26" s="192">
        <f t="shared" si="6"/>
        <v>132</v>
      </c>
      <c r="H26" s="100">
        <f t="shared" si="6"/>
        <v>254</v>
      </c>
      <c r="I26" s="169">
        <f t="shared" si="6"/>
        <v>0</v>
      </c>
      <c r="J26" s="214">
        <f t="shared" si="6"/>
        <v>0</v>
      </c>
      <c r="K26" s="101">
        <f t="shared" si="6"/>
        <v>0</v>
      </c>
      <c r="L26" s="192">
        <f t="shared" si="6"/>
        <v>112</v>
      </c>
      <c r="M26" s="101">
        <f t="shared" si="6"/>
        <v>178</v>
      </c>
      <c r="N26" s="192">
        <f t="shared" si="6"/>
        <v>56</v>
      </c>
      <c r="O26" s="101">
        <f t="shared" si="6"/>
        <v>40</v>
      </c>
    </row>
    <row r="27" spans="1:15" ht="11.25" customHeight="1" x14ac:dyDescent="0.2">
      <c r="A27" s="57" t="s">
        <v>36</v>
      </c>
      <c r="B27" s="296" t="s">
        <v>40</v>
      </c>
      <c r="C27" s="320" t="s">
        <v>178</v>
      </c>
      <c r="D27" s="193">
        <f>SUM(E27:F27)</f>
        <v>70</v>
      </c>
      <c r="E27" s="244">
        <v>22</v>
      </c>
      <c r="F27" s="278">
        <f>SUM(J27:O27)</f>
        <v>48</v>
      </c>
      <c r="G27" s="193">
        <f>F27-H27-I27</f>
        <v>42</v>
      </c>
      <c r="H27" s="102">
        <v>6</v>
      </c>
      <c r="I27" s="170"/>
      <c r="J27" s="148"/>
      <c r="K27" s="104"/>
      <c r="L27" s="193"/>
      <c r="M27" s="104">
        <v>48</v>
      </c>
      <c r="N27" s="193"/>
      <c r="O27" s="104"/>
    </row>
    <row r="28" spans="1:15" ht="12" customHeight="1" x14ac:dyDescent="0.2">
      <c r="A28" s="58" t="s">
        <v>37</v>
      </c>
      <c r="B28" s="159" t="s">
        <v>31</v>
      </c>
      <c r="C28" s="320" t="s">
        <v>179</v>
      </c>
      <c r="D28" s="193">
        <f t="shared" ref="D28:D31" si="7">SUM(E28:F28)</f>
        <v>70</v>
      </c>
      <c r="E28" s="245">
        <v>22</v>
      </c>
      <c r="F28" s="278">
        <f t="shared" ref="F28:F31" si="8">SUM(J28:O28)</f>
        <v>48</v>
      </c>
      <c r="G28" s="193">
        <f t="shared" ref="G28:G31" si="9">F28-H28-I28</f>
        <v>42</v>
      </c>
      <c r="H28" s="105">
        <v>6</v>
      </c>
      <c r="I28" s="171"/>
      <c r="J28" s="155"/>
      <c r="K28" s="106"/>
      <c r="L28" s="54">
        <v>48</v>
      </c>
      <c r="M28" s="106"/>
      <c r="N28" s="226"/>
      <c r="O28" s="106"/>
    </row>
    <row r="29" spans="1:15" ht="13.5" customHeight="1" x14ac:dyDescent="0.2">
      <c r="A29" s="58" t="s">
        <v>38</v>
      </c>
      <c r="B29" s="159" t="s">
        <v>30</v>
      </c>
      <c r="C29" s="324" t="s">
        <v>181</v>
      </c>
      <c r="D29" s="193">
        <f t="shared" si="7"/>
        <v>156</v>
      </c>
      <c r="E29" s="245">
        <v>38</v>
      </c>
      <c r="F29" s="278">
        <f t="shared" si="8"/>
        <v>118</v>
      </c>
      <c r="G29" s="193">
        <f t="shared" si="9"/>
        <v>0</v>
      </c>
      <c r="H29" s="105">
        <v>118</v>
      </c>
      <c r="I29" s="171"/>
      <c r="J29" s="155"/>
      <c r="K29" s="106"/>
      <c r="L29" s="54">
        <v>32</v>
      </c>
      <c r="M29" s="45">
        <v>38</v>
      </c>
      <c r="N29" s="54">
        <v>28</v>
      </c>
      <c r="O29" s="45">
        <v>20</v>
      </c>
    </row>
    <row r="30" spans="1:15" ht="14.25" customHeight="1" x14ac:dyDescent="0.2">
      <c r="A30" s="58" t="s">
        <v>39</v>
      </c>
      <c r="B30" s="297" t="s">
        <v>33</v>
      </c>
      <c r="C30" s="324" t="s">
        <v>180</v>
      </c>
      <c r="D30" s="193">
        <f t="shared" si="7"/>
        <v>236</v>
      </c>
      <c r="E30" s="245">
        <v>118</v>
      </c>
      <c r="F30" s="278">
        <f t="shared" si="8"/>
        <v>118</v>
      </c>
      <c r="G30" s="193">
        <f t="shared" si="9"/>
        <v>0</v>
      </c>
      <c r="H30" s="105">
        <v>118</v>
      </c>
      <c r="I30" s="171"/>
      <c r="J30" s="155"/>
      <c r="K30" s="106"/>
      <c r="L30" s="54">
        <v>32</v>
      </c>
      <c r="M30" s="45">
        <v>38</v>
      </c>
      <c r="N30" s="54">
        <v>28</v>
      </c>
      <c r="O30" s="45">
        <v>20</v>
      </c>
    </row>
    <row r="31" spans="1:15" ht="14.25" customHeight="1" thickBot="1" x14ac:dyDescent="0.25">
      <c r="A31" s="58" t="s">
        <v>138</v>
      </c>
      <c r="B31" s="298" t="s">
        <v>80</v>
      </c>
      <c r="C31" s="320" t="s">
        <v>178</v>
      </c>
      <c r="D31" s="193">
        <f t="shared" si="7"/>
        <v>66</v>
      </c>
      <c r="E31" s="245">
        <v>12</v>
      </c>
      <c r="F31" s="278">
        <f t="shared" si="8"/>
        <v>54</v>
      </c>
      <c r="G31" s="193">
        <f t="shared" si="9"/>
        <v>48</v>
      </c>
      <c r="H31" s="105">
        <v>6</v>
      </c>
      <c r="I31" s="171"/>
      <c r="J31" s="155"/>
      <c r="K31" s="106"/>
      <c r="L31" s="54"/>
      <c r="M31" s="45">
        <v>54</v>
      </c>
      <c r="N31" s="54"/>
      <c r="O31" s="45"/>
    </row>
    <row r="32" spans="1:15" ht="14.45" customHeight="1" thickBot="1" x14ac:dyDescent="0.25">
      <c r="A32" s="59" t="s">
        <v>41</v>
      </c>
      <c r="B32" s="299" t="s">
        <v>42</v>
      </c>
      <c r="C32" s="325" t="s">
        <v>194</v>
      </c>
      <c r="D32" s="194">
        <f t="shared" ref="D32:E32" si="10">SUM(D33:D35)</f>
        <v>194</v>
      </c>
      <c r="E32" s="175">
        <f t="shared" si="10"/>
        <v>64</v>
      </c>
      <c r="F32" s="279">
        <f>SUM(F33:F35)</f>
        <v>130</v>
      </c>
      <c r="G32" s="194">
        <f t="shared" ref="G32:O32" si="11">SUM(G33:G35)</f>
        <v>90</v>
      </c>
      <c r="H32" s="107">
        <f t="shared" si="11"/>
        <v>40</v>
      </c>
      <c r="I32" s="172">
        <f t="shared" si="11"/>
        <v>0</v>
      </c>
      <c r="J32" s="215">
        <f t="shared" si="11"/>
        <v>0</v>
      </c>
      <c r="K32" s="109">
        <f t="shared" si="11"/>
        <v>0</v>
      </c>
      <c r="L32" s="194">
        <f t="shared" si="11"/>
        <v>34</v>
      </c>
      <c r="M32" s="109">
        <f t="shared" si="11"/>
        <v>48</v>
      </c>
      <c r="N32" s="194">
        <f t="shared" si="11"/>
        <v>48</v>
      </c>
      <c r="O32" s="109">
        <f t="shared" si="11"/>
        <v>0</v>
      </c>
    </row>
    <row r="33" spans="1:15" ht="12" customHeight="1" x14ac:dyDescent="0.2">
      <c r="A33" s="60" t="s">
        <v>43</v>
      </c>
      <c r="B33" s="300" t="s">
        <v>32</v>
      </c>
      <c r="C33" s="320" t="s">
        <v>178</v>
      </c>
      <c r="D33" s="149">
        <f>SUM(E33:F33)</f>
        <v>72</v>
      </c>
      <c r="E33" s="244">
        <f>F33*0.5</f>
        <v>24</v>
      </c>
      <c r="F33" s="280">
        <f>SUM(J33:O33)</f>
        <v>48</v>
      </c>
      <c r="G33" s="149">
        <f>F33-H33-I33</f>
        <v>38</v>
      </c>
      <c r="H33" s="110">
        <v>10</v>
      </c>
      <c r="I33" s="173"/>
      <c r="J33" s="148"/>
      <c r="K33" s="104"/>
      <c r="L33" s="149"/>
      <c r="M33" s="111">
        <v>48</v>
      </c>
      <c r="N33" s="149"/>
      <c r="O33" s="111"/>
    </row>
    <row r="34" spans="1:15" s="5" customFormat="1" ht="13.15" customHeight="1" x14ac:dyDescent="0.2">
      <c r="A34" s="58" t="s">
        <v>44</v>
      </c>
      <c r="B34" s="297" t="s">
        <v>133</v>
      </c>
      <c r="C34" s="333" t="s">
        <v>179</v>
      </c>
      <c r="D34" s="149">
        <f t="shared" ref="D34:D35" si="12">SUM(E34:F34)</f>
        <v>71</v>
      </c>
      <c r="E34" s="245">
        <v>23</v>
      </c>
      <c r="F34" s="280">
        <f t="shared" ref="F34:F35" si="13">SUM(J34:O34)</f>
        <v>48</v>
      </c>
      <c r="G34" s="54">
        <f>F34-H34-I34</f>
        <v>18</v>
      </c>
      <c r="H34" s="105">
        <v>30</v>
      </c>
      <c r="I34" s="171"/>
      <c r="J34" s="216"/>
      <c r="K34" s="217"/>
      <c r="L34" s="54"/>
      <c r="M34" s="45"/>
      <c r="N34" s="54">
        <v>48</v>
      </c>
      <c r="O34" s="45"/>
    </row>
    <row r="35" spans="1:15" s="5" customFormat="1" ht="13.15" customHeight="1" thickBot="1" x14ac:dyDescent="0.25">
      <c r="A35" s="128" t="s">
        <v>132</v>
      </c>
      <c r="B35" s="301" t="s">
        <v>81</v>
      </c>
      <c r="C35" s="320" t="s">
        <v>178</v>
      </c>
      <c r="D35" s="149">
        <f t="shared" si="12"/>
        <v>51</v>
      </c>
      <c r="E35" s="246">
        <f t="shared" ref="E35" si="14">F35*0.5</f>
        <v>17</v>
      </c>
      <c r="F35" s="280">
        <f t="shared" si="13"/>
        <v>34</v>
      </c>
      <c r="G35" s="153">
        <f>F35-H35-I35</f>
        <v>34</v>
      </c>
      <c r="H35" s="112">
        <v>0</v>
      </c>
      <c r="I35" s="174"/>
      <c r="J35" s="151" t="s">
        <v>166</v>
      </c>
      <c r="K35" s="218"/>
      <c r="L35" s="153">
        <v>34</v>
      </c>
      <c r="M35" s="113"/>
      <c r="N35" s="153"/>
      <c r="O35" s="113"/>
    </row>
    <row r="36" spans="1:15" s="5" customFormat="1" ht="13.9" customHeight="1" thickBot="1" x14ac:dyDescent="0.25">
      <c r="A36" s="59" t="s">
        <v>45</v>
      </c>
      <c r="B36" s="299" t="s">
        <v>46</v>
      </c>
      <c r="C36" s="325"/>
      <c r="D36" s="195">
        <f t="shared" ref="D36:O36" si="15">SUM(D37,D50)</f>
        <v>2401</v>
      </c>
      <c r="E36" s="175">
        <f t="shared" si="15"/>
        <v>793</v>
      </c>
      <c r="F36" s="281">
        <f t="shared" si="15"/>
        <v>1608</v>
      </c>
      <c r="G36" s="195">
        <f t="shared" si="15"/>
        <v>1038</v>
      </c>
      <c r="H36" s="108">
        <f t="shared" si="15"/>
        <v>535</v>
      </c>
      <c r="I36" s="175">
        <f t="shared" si="15"/>
        <v>35</v>
      </c>
      <c r="J36" s="219">
        <f t="shared" si="15"/>
        <v>0</v>
      </c>
      <c r="K36" s="114">
        <f t="shared" si="15"/>
        <v>0</v>
      </c>
      <c r="L36" s="195">
        <f t="shared" si="15"/>
        <v>430</v>
      </c>
      <c r="M36" s="114">
        <f t="shared" si="15"/>
        <v>458</v>
      </c>
      <c r="N36" s="195">
        <f t="shared" si="15"/>
        <v>400</v>
      </c>
      <c r="O36" s="114">
        <f t="shared" si="15"/>
        <v>320</v>
      </c>
    </row>
    <row r="37" spans="1:15" ht="14.25" customHeight="1" thickBot="1" x14ac:dyDescent="0.25">
      <c r="A37" s="59" t="s">
        <v>47</v>
      </c>
      <c r="B37" s="299" t="s">
        <v>48</v>
      </c>
      <c r="C37" s="325" t="s">
        <v>191</v>
      </c>
      <c r="D37" s="195">
        <f>SUM(D38:D49)</f>
        <v>1081</v>
      </c>
      <c r="E37" s="175">
        <v>353</v>
      </c>
      <c r="F37" s="281">
        <f>SUM(F38:F49)</f>
        <v>728</v>
      </c>
      <c r="G37" s="195">
        <f>SUM(G38:G49)</f>
        <v>435</v>
      </c>
      <c r="H37" s="108">
        <f>SUM(H38:H49)</f>
        <v>278</v>
      </c>
      <c r="I37" s="175">
        <f t="shared" ref="I37:M37" si="16">SUM(I38:I48)</f>
        <v>15</v>
      </c>
      <c r="J37" s="219">
        <f t="shared" si="16"/>
        <v>0</v>
      </c>
      <c r="K37" s="114">
        <f t="shared" si="16"/>
        <v>0</v>
      </c>
      <c r="L37" s="195">
        <f t="shared" si="16"/>
        <v>246</v>
      </c>
      <c r="M37" s="114">
        <f t="shared" si="16"/>
        <v>234</v>
      </c>
      <c r="N37" s="195">
        <f>SUM(N38:N49)</f>
        <v>168</v>
      </c>
      <c r="O37" s="114">
        <f>SUM(O38:O48)</f>
        <v>80</v>
      </c>
    </row>
    <row r="38" spans="1:15" ht="12.75" x14ac:dyDescent="0.2">
      <c r="A38" s="61" t="s">
        <v>49</v>
      </c>
      <c r="B38" s="302" t="s">
        <v>82</v>
      </c>
      <c r="C38" s="320" t="s">
        <v>179</v>
      </c>
      <c r="D38" s="311">
        <f>SUM(E38:F38)</f>
        <v>120</v>
      </c>
      <c r="E38" s="247">
        <f>F38*0.5</f>
        <v>40</v>
      </c>
      <c r="F38" s="282">
        <f>SUM(J38:O38)</f>
        <v>80</v>
      </c>
      <c r="G38" s="149">
        <f>F38-H38-I38</f>
        <v>60</v>
      </c>
      <c r="H38" s="110">
        <v>20</v>
      </c>
      <c r="I38" s="173"/>
      <c r="J38" s="148"/>
      <c r="K38" s="104"/>
      <c r="L38" s="149">
        <v>80</v>
      </c>
      <c r="M38" s="111"/>
      <c r="N38" s="149"/>
      <c r="O38" s="111"/>
    </row>
    <row r="39" spans="1:15" ht="12.75" x14ac:dyDescent="0.2">
      <c r="A39" s="62" t="s">
        <v>50</v>
      </c>
      <c r="B39" s="303" t="s">
        <v>56</v>
      </c>
      <c r="C39" s="320" t="s">
        <v>177</v>
      </c>
      <c r="D39" s="311">
        <f t="shared" ref="D39:D48" si="17">SUM(E39:F39)</f>
        <v>114</v>
      </c>
      <c r="E39" s="248">
        <f t="shared" ref="E39:E48" si="18">F39*0.5</f>
        <v>38</v>
      </c>
      <c r="F39" s="282">
        <f t="shared" ref="F39:F48" si="19">SUM(J39:O39)</f>
        <v>76</v>
      </c>
      <c r="G39" s="149">
        <f t="shared" ref="G39:G48" si="20">F39-H39-I39</f>
        <v>41</v>
      </c>
      <c r="H39" s="105">
        <v>20</v>
      </c>
      <c r="I39" s="171">
        <v>15</v>
      </c>
      <c r="J39" s="148"/>
      <c r="K39" s="106"/>
      <c r="L39" s="54">
        <v>32</v>
      </c>
      <c r="M39" s="45">
        <v>44</v>
      </c>
      <c r="N39" s="54"/>
      <c r="O39" s="45"/>
    </row>
    <row r="40" spans="1:15" s="5" customFormat="1" ht="12.75" x14ac:dyDescent="0.2">
      <c r="A40" s="62" t="s">
        <v>51</v>
      </c>
      <c r="B40" s="303" t="s">
        <v>83</v>
      </c>
      <c r="C40" s="320" t="s">
        <v>210</v>
      </c>
      <c r="D40" s="311">
        <f t="shared" si="17"/>
        <v>72</v>
      </c>
      <c r="E40" s="248">
        <f t="shared" si="18"/>
        <v>24</v>
      </c>
      <c r="F40" s="282">
        <f t="shared" si="19"/>
        <v>48</v>
      </c>
      <c r="G40" s="149">
        <f t="shared" si="20"/>
        <v>32</v>
      </c>
      <c r="H40" s="105">
        <v>16</v>
      </c>
      <c r="I40" s="171"/>
      <c r="J40" s="148"/>
      <c r="K40" s="217"/>
      <c r="L40" s="54"/>
      <c r="M40" s="45">
        <v>48</v>
      </c>
      <c r="N40" s="54"/>
      <c r="O40" s="45"/>
    </row>
    <row r="41" spans="1:15" ht="12.75" x14ac:dyDescent="0.2">
      <c r="A41" s="62" t="s">
        <v>52</v>
      </c>
      <c r="B41" s="303" t="s">
        <v>84</v>
      </c>
      <c r="C41" s="320" t="s">
        <v>176</v>
      </c>
      <c r="D41" s="311">
        <f t="shared" si="17"/>
        <v>84</v>
      </c>
      <c r="E41" s="248">
        <v>24</v>
      </c>
      <c r="F41" s="282">
        <f t="shared" si="19"/>
        <v>60</v>
      </c>
      <c r="G41" s="149">
        <f t="shared" si="20"/>
        <v>36</v>
      </c>
      <c r="H41" s="105">
        <v>24</v>
      </c>
      <c r="I41" s="171"/>
      <c r="J41" s="148"/>
      <c r="K41" s="106"/>
      <c r="L41" s="54"/>
      <c r="M41" s="45"/>
      <c r="N41" s="54">
        <v>28</v>
      </c>
      <c r="O41" s="45">
        <v>32</v>
      </c>
    </row>
    <row r="42" spans="1:15" ht="13.9" customHeight="1" x14ac:dyDescent="0.2">
      <c r="A42" s="62" t="s">
        <v>53</v>
      </c>
      <c r="B42" s="303" t="s">
        <v>85</v>
      </c>
      <c r="C42" s="320" t="s">
        <v>179</v>
      </c>
      <c r="D42" s="311">
        <f t="shared" si="17"/>
        <v>102</v>
      </c>
      <c r="E42" s="248">
        <f t="shared" si="18"/>
        <v>34</v>
      </c>
      <c r="F42" s="282">
        <f t="shared" si="19"/>
        <v>68</v>
      </c>
      <c r="G42" s="149">
        <f t="shared" si="20"/>
        <v>52</v>
      </c>
      <c r="H42" s="105">
        <v>16</v>
      </c>
      <c r="I42" s="171"/>
      <c r="J42" s="148" t="s">
        <v>166</v>
      </c>
      <c r="K42" s="106"/>
      <c r="L42" s="54">
        <v>68</v>
      </c>
      <c r="M42" s="45"/>
      <c r="N42" s="54"/>
      <c r="O42" s="45"/>
    </row>
    <row r="43" spans="1:15" ht="12.75" x14ac:dyDescent="0.2">
      <c r="A43" s="62" t="s">
        <v>54</v>
      </c>
      <c r="B43" s="303" t="s">
        <v>65</v>
      </c>
      <c r="C43" s="320" t="s">
        <v>178</v>
      </c>
      <c r="D43" s="311">
        <f t="shared" si="17"/>
        <v>79</v>
      </c>
      <c r="E43" s="248">
        <v>27</v>
      </c>
      <c r="F43" s="282">
        <f t="shared" si="19"/>
        <v>52</v>
      </c>
      <c r="G43" s="149">
        <f t="shared" si="20"/>
        <v>38</v>
      </c>
      <c r="H43" s="105">
        <v>14</v>
      </c>
      <c r="I43" s="171"/>
      <c r="J43" s="148"/>
      <c r="K43" s="106"/>
      <c r="L43" s="54"/>
      <c r="M43" s="45"/>
      <c r="N43" s="54">
        <v>52</v>
      </c>
      <c r="O43" s="45"/>
    </row>
    <row r="44" spans="1:15" ht="12.75" x14ac:dyDescent="0.2">
      <c r="A44" s="62" t="s">
        <v>55</v>
      </c>
      <c r="B44" s="303" t="s">
        <v>86</v>
      </c>
      <c r="C44" s="320" t="s">
        <v>177</v>
      </c>
      <c r="D44" s="311">
        <f t="shared" si="17"/>
        <v>132</v>
      </c>
      <c r="E44" s="248">
        <f t="shared" si="18"/>
        <v>44</v>
      </c>
      <c r="F44" s="282">
        <f t="shared" si="19"/>
        <v>88</v>
      </c>
      <c r="G44" s="149">
        <f t="shared" si="20"/>
        <v>52</v>
      </c>
      <c r="H44" s="105">
        <v>36</v>
      </c>
      <c r="I44" s="171"/>
      <c r="J44" s="148"/>
      <c r="K44" s="106"/>
      <c r="L44" s="54">
        <v>46</v>
      </c>
      <c r="M44" s="45">
        <v>42</v>
      </c>
      <c r="N44" s="54"/>
      <c r="O44" s="45"/>
    </row>
    <row r="45" spans="1:15" ht="12.75" x14ac:dyDescent="0.2">
      <c r="A45" s="62" t="s">
        <v>89</v>
      </c>
      <c r="B45" s="303" t="s">
        <v>87</v>
      </c>
      <c r="C45" s="320" t="s">
        <v>178</v>
      </c>
      <c r="D45" s="311">
        <f t="shared" si="17"/>
        <v>78</v>
      </c>
      <c r="E45" s="248">
        <f t="shared" si="18"/>
        <v>26</v>
      </c>
      <c r="F45" s="282">
        <f t="shared" si="19"/>
        <v>52</v>
      </c>
      <c r="G45" s="149">
        <f t="shared" si="20"/>
        <v>32</v>
      </c>
      <c r="H45" s="105">
        <v>20</v>
      </c>
      <c r="I45" s="171"/>
      <c r="J45" s="148"/>
      <c r="K45" s="106"/>
      <c r="L45" s="54"/>
      <c r="M45" s="45">
        <v>52</v>
      </c>
      <c r="N45" s="54"/>
      <c r="O45" s="45"/>
    </row>
    <row r="46" spans="1:15" ht="12.75" x14ac:dyDescent="0.2">
      <c r="A46" s="62" t="s">
        <v>90</v>
      </c>
      <c r="B46" s="303" t="s">
        <v>88</v>
      </c>
      <c r="C46" s="320" t="s">
        <v>178</v>
      </c>
      <c r="D46" s="311">
        <f t="shared" si="17"/>
        <v>78</v>
      </c>
      <c r="E46" s="248">
        <v>22</v>
      </c>
      <c r="F46" s="282">
        <f t="shared" si="19"/>
        <v>56</v>
      </c>
      <c r="G46" s="149">
        <f t="shared" si="20"/>
        <v>38</v>
      </c>
      <c r="H46" s="105">
        <v>18</v>
      </c>
      <c r="I46" s="171"/>
      <c r="J46" s="148"/>
      <c r="K46" s="106"/>
      <c r="L46" s="54"/>
      <c r="M46" s="45"/>
      <c r="N46" s="54">
        <v>56</v>
      </c>
      <c r="O46" s="45"/>
    </row>
    <row r="47" spans="1:15" ht="12.75" x14ac:dyDescent="0.2">
      <c r="A47" s="65" t="s">
        <v>91</v>
      </c>
      <c r="B47" s="304" t="s">
        <v>57</v>
      </c>
      <c r="C47" s="320" t="s">
        <v>176</v>
      </c>
      <c r="D47" s="312">
        <f t="shared" si="17"/>
        <v>102</v>
      </c>
      <c r="E47" s="249">
        <f t="shared" si="18"/>
        <v>34</v>
      </c>
      <c r="F47" s="283">
        <f t="shared" si="19"/>
        <v>68</v>
      </c>
      <c r="G47" s="196">
        <f t="shared" si="20"/>
        <v>20</v>
      </c>
      <c r="H47" s="112">
        <v>48</v>
      </c>
      <c r="I47" s="174"/>
      <c r="J47" s="151"/>
      <c r="K47" s="152"/>
      <c r="L47" s="153">
        <v>20</v>
      </c>
      <c r="M47" s="113">
        <v>48</v>
      </c>
      <c r="N47" s="153"/>
      <c r="O47" s="113"/>
    </row>
    <row r="48" spans="1:15" ht="12.75" x14ac:dyDescent="0.2">
      <c r="A48" s="58" t="s">
        <v>139</v>
      </c>
      <c r="B48" s="293" t="s">
        <v>217</v>
      </c>
      <c r="C48" s="320" t="s">
        <v>178</v>
      </c>
      <c r="D48" s="334">
        <f t="shared" si="17"/>
        <v>72</v>
      </c>
      <c r="E48" s="248">
        <f t="shared" si="18"/>
        <v>24</v>
      </c>
      <c r="F48" s="282">
        <f t="shared" si="19"/>
        <v>48</v>
      </c>
      <c r="G48" s="54">
        <f t="shared" si="20"/>
        <v>8</v>
      </c>
      <c r="H48" s="105">
        <v>40</v>
      </c>
      <c r="I48" s="171"/>
      <c r="J48" s="155"/>
      <c r="K48" s="106"/>
      <c r="L48" s="54"/>
      <c r="M48" s="45"/>
      <c r="N48" s="54"/>
      <c r="O48" s="45">
        <v>48</v>
      </c>
    </row>
    <row r="49" spans="1:15" ht="13.5" thickBot="1" x14ac:dyDescent="0.25">
      <c r="A49" s="63" t="s">
        <v>183</v>
      </c>
      <c r="B49" s="305" t="s">
        <v>211</v>
      </c>
      <c r="C49" s="335" t="s">
        <v>178</v>
      </c>
      <c r="D49" s="312">
        <v>48</v>
      </c>
      <c r="E49" s="250">
        <v>16</v>
      </c>
      <c r="F49" s="284">
        <v>32</v>
      </c>
      <c r="G49" s="196">
        <v>26</v>
      </c>
      <c r="H49" s="115">
        <v>6</v>
      </c>
      <c r="I49" s="176"/>
      <c r="J49" s="220"/>
      <c r="K49" s="221"/>
      <c r="L49" s="196"/>
      <c r="M49" s="116"/>
      <c r="N49" s="196">
        <v>32</v>
      </c>
      <c r="O49" s="116"/>
    </row>
    <row r="50" spans="1:15" s="5" customFormat="1" ht="13.5" thickBot="1" x14ac:dyDescent="0.25">
      <c r="A50" s="59" t="s">
        <v>60</v>
      </c>
      <c r="B50" s="299" t="s">
        <v>59</v>
      </c>
      <c r="C50" s="325" t="s">
        <v>192</v>
      </c>
      <c r="D50" s="194">
        <f>SUM(D55+D59+D63+D67+D70+D51)</f>
        <v>1320</v>
      </c>
      <c r="E50" s="172">
        <f t="shared" ref="E50:O50" si="21">SUM(E51,E55,E59,E63,E67,E70)</f>
        <v>440</v>
      </c>
      <c r="F50" s="279">
        <f t="shared" si="21"/>
        <v>880</v>
      </c>
      <c r="G50" s="194">
        <f t="shared" si="21"/>
        <v>603</v>
      </c>
      <c r="H50" s="107">
        <f t="shared" si="21"/>
        <v>257</v>
      </c>
      <c r="I50" s="172">
        <f t="shared" si="21"/>
        <v>20</v>
      </c>
      <c r="J50" s="215">
        <f t="shared" si="21"/>
        <v>0</v>
      </c>
      <c r="K50" s="109">
        <f t="shared" si="21"/>
        <v>0</v>
      </c>
      <c r="L50" s="194">
        <f t="shared" si="21"/>
        <v>184</v>
      </c>
      <c r="M50" s="109">
        <f t="shared" si="21"/>
        <v>224</v>
      </c>
      <c r="N50" s="194">
        <f t="shared" si="21"/>
        <v>232</v>
      </c>
      <c r="O50" s="109">
        <f t="shared" si="21"/>
        <v>240</v>
      </c>
    </row>
    <row r="51" spans="1:15" s="5" customFormat="1" ht="15" customHeight="1" thickBot="1" x14ac:dyDescent="0.25">
      <c r="A51" s="64" t="s">
        <v>58</v>
      </c>
      <c r="B51" s="306" t="s">
        <v>92</v>
      </c>
      <c r="C51" s="326" t="s">
        <v>177</v>
      </c>
      <c r="D51" s="194">
        <f t="shared" ref="D51:E51" si="22">D52</f>
        <v>324</v>
      </c>
      <c r="E51" s="175">
        <f t="shared" si="22"/>
        <v>108</v>
      </c>
      <c r="F51" s="279">
        <f>F52</f>
        <v>216</v>
      </c>
      <c r="G51" s="194">
        <f t="shared" ref="G51:O51" si="23">G52</f>
        <v>170</v>
      </c>
      <c r="H51" s="107">
        <f t="shared" si="23"/>
        <v>46</v>
      </c>
      <c r="I51" s="172">
        <f t="shared" si="23"/>
        <v>0</v>
      </c>
      <c r="J51" s="215">
        <f t="shared" si="23"/>
        <v>0</v>
      </c>
      <c r="K51" s="109">
        <v>0</v>
      </c>
      <c r="L51" s="194">
        <f t="shared" si="23"/>
        <v>98</v>
      </c>
      <c r="M51" s="109">
        <f t="shared" si="23"/>
        <v>118</v>
      </c>
      <c r="N51" s="194">
        <f t="shared" si="23"/>
        <v>0</v>
      </c>
      <c r="O51" s="109">
        <f t="shared" si="23"/>
        <v>0</v>
      </c>
    </row>
    <row r="52" spans="1:15" ht="12.75" x14ac:dyDescent="0.2">
      <c r="A52" s="61" t="s">
        <v>61</v>
      </c>
      <c r="B52" s="302" t="s">
        <v>93</v>
      </c>
      <c r="C52" s="327" t="s">
        <v>187</v>
      </c>
      <c r="D52" s="149">
        <f>SUM(E52:F52)</f>
        <v>324</v>
      </c>
      <c r="E52" s="247">
        <f>F52*0.5</f>
        <v>108</v>
      </c>
      <c r="F52" s="284">
        <f>SUM(J52:O52)</f>
        <v>216</v>
      </c>
      <c r="G52" s="149">
        <f>F52-H52-I52</f>
        <v>170</v>
      </c>
      <c r="H52" s="110">
        <v>46</v>
      </c>
      <c r="I52" s="173"/>
      <c r="J52" s="148"/>
      <c r="K52" s="104" t="s">
        <v>166</v>
      </c>
      <c r="L52" s="149">
        <v>98</v>
      </c>
      <c r="M52" s="111">
        <v>118</v>
      </c>
      <c r="N52" s="149"/>
      <c r="O52" s="111"/>
    </row>
    <row r="53" spans="1:15" ht="12.75" x14ac:dyDescent="0.2">
      <c r="A53" s="62" t="s">
        <v>182</v>
      </c>
      <c r="B53" s="302" t="s">
        <v>17</v>
      </c>
      <c r="C53" s="322" t="s">
        <v>185</v>
      </c>
      <c r="D53" s="54"/>
      <c r="E53" s="248"/>
      <c r="F53" s="282">
        <f t="shared" ref="F53:F54" si="24">SUM(J53:O53)</f>
        <v>36</v>
      </c>
      <c r="G53" s="54"/>
      <c r="H53" s="105"/>
      <c r="I53" s="171"/>
      <c r="J53" s="155"/>
      <c r="K53" s="106"/>
      <c r="L53" s="54"/>
      <c r="M53" s="45">
        <v>36</v>
      </c>
      <c r="N53" s="54"/>
      <c r="O53" s="45"/>
    </row>
    <row r="54" spans="1:15" ht="13.9" customHeight="1" thickBot="1" x14ac:dyDescent="0.25">
      <c r="A54" s="63" t="s">
        <v>68</v>
      </c>
      <c r="B54" s="305" t="s">
        <v>94</v>
      </c>
      <c r="C54" s="322" t="s">
        <v>185</v>
      </c>
      <c r="D54" s="196"/>
      <c r="E54" s="250"/>
      <c r="F54" s="280">
        <f t="shared" si="24"/>
        <v>36</v>
      </c>
      <c r="G54" s="196"/>
      <c r="H54" s="115"/>
      <c r="I54" s="176"/>
      <c r="J54" s="220"/>
      <c r="K54" s="221"/>
      <c r="L54" s="196"/>
      <c r="M54" s="116">
        <v>36</v>
      </c>
      <c r="N54" s="196"/>
      <c r="O54" s="116"/>
    </row>
    <row r="55" spans="1:15" ht="13.9" customHeight="1" thickBot="1" x14ac:dyDescent="0.25">
      <c r="A55" s="64" t="s">
        <v>95</v>
      </c>
      <c r="B55" s="306" t="s">
        <v>96</v>
      </c>
      <c r="C55" s="326" t="s">
        <v>177</v>
      </c>
      <c r="D55" s="197">
        <f t="shared" ref="D55:E55" si="25">D56</f>
        <v>243</v>
      </c>
      <c r="E55" s="251">
        <f t="shared" si="25"/>
        <v>81</v>
      </c>
      <c r="F55" s="285">
        <f>F56</f>
        <v>162</v>
      </c>
      <c r="G55" s="197">
        <f t="shared" ref="G55:O55" si="26">G56</f>
        <v>116</v>
      </c>
      <c r="H55" s="117">
        <f t="shared" si="26"/>
        <v>46</v>
      </c>
      <c r="I55" s="177">
        <f t="shared" si="26"/>
        <v>0</v>
      </c>
      <c r="J55" s="222">
        <f t="shared" si="26"/>
        <v>0</v>
      </c>
      <c r="K55" s="118">
        <f t="shared" si="26"/>
        <v>0</v>
      </c>
      <c r="L55" s="197">
        <f t="shared" si="26"/>
        <v>0</v>
      </c>
      <c r="M55" s="118">
        <f t="shared" si="26"/>
        <v>0</v>
      </c>
      <c r="N55" s="197">
        <f t="shared" si="26"/>
        <v>122</v>
      </c>
      <c r="O55" s="118">
        <f t="shared" si="26"/>
        <v>40</v>
      </c>
    </row>
    <row r="56" spans="1:15" ht="12.75" x14ac:dyDescent="0.2">
      <c r="A56" s="61" t="s">
        <v>62</v>
      </c>
      <c r="B56" s="302" t="s">
        <v>97</v>
      </c>
      <c r="C56" s="319" t="s">
        <v>185</v>
      </c>
      <c r="D56" s="149">
        <f>SUM(E56:F56)</f>
        <v>243</v>
      </c>
      <c r="E56" s="247">
        <f>F56*0.5</f>
        <v>81</v>
      </c>
      <c r="F56" s="284">
        <f t="shared" ref="F56:F58" si="27">SUM(M56:O56)</f>
        <v>162</v>
      </c>
      <c r="G56" s="149">
        <f>F56-H56-I56</f>
        <v>116</v>
      </c>
      <c r="H56" s="110">
        <v>46</v>
      </c>
      <c r="I56" s="173"/>
      <c r="J56" s="148"/>
      <c r="K56" s="104"/>
      <c r="L56" s="149"/>
      <c r="M56" s="111"/>
      <c r="N56" s="149">
        <v>122</v>
      </c>
      <c r="O56" s="111">
        <v>40</v>
      </c>
    </row>
    <row r="57" spans="1:15" ht="13.5" x14ac:dyDescent="0.2">
      <c r="A57" s="61" t="s">
        <v>69</v>
      </c>
      <c r="B57" s="302" t="s">
        <v>17</v>
      </c>
      <c r="C57" s="324" t="s">
        <v>188</v>
      </c>
      <c r="D57" s="262"/>
      <c r="E57" s="252"/>
      <c r="F57" s="282">
        <f t="shared" si="27"/>
        <v>36</v>
      </c>
      <c r="G57" s="262"/>
      <c r="H57" s="110"/>
      <c r="I57" s="173"/>
      <c r="J57" s="148"/>
      <c r="K57" s="104"/>
      <c r="L57" s="149"/>
      <c r="M57" s="111"/>
      <c r="N57" s="149">
        <v>36</v>
      </c>
      <c r="O57" s="111"/>
    </row>
    <row r="58" spans="1:15" ht="12.6" customHeight="1" thickBot="1" x14ac:dyDescent="0.25">
      <c r="A58" s="65" t="s">
        <v>67</v>
      </c>
      <c r="B58" s="304" t="s">
        <v>98</v>
      </c>
      <c r="C58" s="328" t="s">
        <v>184</v>
      </c>
      <c r="D58" s="263"/>
      <c r="E58" s="253"/>
      <c r="F58" s="280">
        <f t="shared" si="27"/>
        <v>72</v>
      </c>
      <c r="G58" s="263"/>
      <c r="H58" s="112"/>
      <c r="I58" s="174"/>
      <c r="J58" s="151"/>
      <c r="K58" s="152"/>
      <c r="L58" s="153"/>
      <c r="M58" s="113"/>
      <c r="N58" s="153">
        <v>36</v>
      </c>
      <c r="O58" s="113">
        <v>36</v>
      </c>
    </row>
    <row r="59" spans="1:15" ht="25.9" customHeight="1" thickBot="1" x14ac:dyDescent="0.25">
      <c r="A59" s="64" t="s">
        <v>63</v>
      </c>
      <c r="B59" s="306" t="s">
        <v>99</v>
      </c>
      <c r="C59" s="326" t="s">
        <v>177</v>
      </c>
      <c r="D59" s="197">
        <f t="shared" ref="D59:E59" si="28">D60</f>
        <v>288</v>
      </c>
      <c r="E59" s="251">
        <f t="shared" si="28"/>
        <v>96</v>
      </c>
      <c r="F59" s="285">
        <f>F60</f>
        <v>192</v>
      </c>
      <c r="G59" s="197">
        <f t="shared" ref="G59:O59" si="29">G60</f>
        <v>141</v>
      </c>
      <c r="H59" s="117">
        <f t="shared" si="29"/>
        <v>51</v>
      </c>
      <c r="I59" s="177">
        <f t="shared" si="29"/>
        <v>0</v>
      </c>
      <c r="J59" s="222">
        <f t="shared" si="29"/>
        <v>0</v>
      </c>
      <c r="K59" s="118">
        <v>0</v>
      </c>
      <c r="L59" s="197">
        <f t="shared" si="29"/>
        <v>86</v>
      </c>
      <c r="M59" s="118">
        <f t="shared" si="29"/>
        <v>106</v>
      </c>
      <c r="N59" s="197">
        <f t="shared" si="29"/>
        <v>0</v>
      </c>
      <c r="O59" s="118">
        <f t="shared" si="29"/>
        <v>0</v>
      </c>
    </row>
    <row r="60" spans="1:15" ht="13.5" customHeight="1" x14ac:dyDescent="0.2">
      <c r="A60" s="61" t="s">
        <v>64</v>
      </c>
      <c r="B60" s="302" t="s">
        <v>100</v>
      </c>
      <c r="C60" s="319" t="s">
        <v>186</v>
      </c>
      <c r="D60" s="149">
        <f t="shared" ref="D60:D64" si="30">SUM(E60:F60)</f>
        <v>288</v>
      </c>
      <c r="E60" s="247">
        <f t="shared" ref="E60:E64" si="31">F60*0.5</f>
        <v>96</v>
      </c>
      <c r="F60" s="280">
        <f>SUM(J60:O60)</f>
        <v>192</v>
      </c>
      <c r="G60" s="149">
        <f t="shared" ref="G60:G64" si="32">F60-H60-I60</f>
        <v>141</v>
      </c>
      <c r="H60" s="110">
        <v>51</v>
      </c>
      <c r="I60" s="173"/>
      <c r="J60" s="148"/>
      <c r="K60" s="104" t="s">
        <v>166</v>
      </c>
      <c r="L60" s="149">
        <v>86</v>
      </c>
      <c r="M60" s="111">
        <v>106</v>
      </c>
      <c r="N60" s="149"/>
      <c r="O60" s="119"/>
    </row>
    <row r="61" spans="1:15" ht="12.75" x14ac:dyDescent="0.2">
      <c r="A61" s="61" t="s">
        <v>144</v>
      </c>
      <c r="B61" s="302" t="s">
        <v>17</v>
      </c>
      <c r="C61" s="329" t="s">
        <v>185</v>
      </c>
      <c r="D61" s="149"/>
      <c r="E61" s="247"/>
      <c r="F61" s="280">
        <f t="shared" ref="F61:F62" si="33">SUM(J61:O61)</f>
        <v>36</v>
      </c>
      <c r="G61" s="149"/>
      <c r="H61" s="110"/>
      <c r="I61" s="173"/>
      <c r="J61" s="148"/>
      <c r="K61" s="104" t="s">
        <v>166</v>
      </c>
      <c r="L61" s="149"/>
      <c r="M61" s="111">
        <v>36</v>
      </c>
      <c r="N61" s="149"/>
      <c r="O61" s="120"/>
    </row>
    <row r="62" spans="1:15" ht="12.75" customHeight="1" thickBot="1" x14ac:dyDescent="0.25">
      <c r="A62" s="65" t="s">
        <v>145</v>
      </c>
      <c r="B62" s="304" t="s">
        <v>98</v>
      </c>
      <c r="C62" s="329" t="s">
        <v>185</v>
      </c>
      <c r="D62" s="153"/>
      <c r="E62" s="249"/>
      <c r="F62" s="280">
        <f t="shared" si="33"/>
        <v>36</v>
      </c>
      <c r="G62" s="153"/>
      <c r="H62" s="112"/>
      <c r="I62" s="174"/>
      <c r="J62" s="151"/>
      <c r="K62" s="152"/>
      <c r="L62" s="153"/>
      <c r="M62" s="113">
        <v>36</v>
      </c>
      <c r="N62" s="153"/>
      <c r="O62" s="121"/>
    </row>
    <row r="63" spans="1:15" ht="13.5" customHeight="1" thickBot="1" x14ac:dyDescent="0.25">
      <c r="A63" s="64" t="s">
        <v>66</v>
      </c>
      <c r="B63" s="306" t="s">
        <v>101</v>
      </c>
      <c r="C63" s="326" t="s">
        <v>179</v>
      </c>
      <c r="D63" s="197">
        <f t="shared" ref="D63:E63" si="34">D64</f>
        <v>345</v>
      </c>
      <c r="E63" s="251">
        <f t="shared" si="34"/>
        <v>115</v>
      </c>
      <c r="F63" s="285">
        <f>F64</f>
        <v>230</v>
      </c>
      <c r="G63" s="197">
        <f t="shared" ref="G63:O63" si="35">G64</f>
        <v>136</v>
      </c>
      <c r="H63" s="117">
        <f t="shared" si="35"/>
        <v>74</v>
      </c>
      <c r="I63" s="177">
        <f t="shared" si="35"/>
        <v>20</v>
      </c>
      <c r="J63" s="222">
        <f t="shared" si="35"/>
        <v>0</v>
      </c>
      <c r="K63" s="118">
        <f t="shared" si="35"/>
        <v>0</v>
      </c>
      <c r="L63" s="197">
        <f t="shared" si="35"/>
        <v>0</v>
      </c>
      <c r="M63" s="118">
        <f t="shared" si="35"/>
        <v>0</v>
      </c>
      <c r="N63" s="197">
        <f t="shared" si="35"/>
        <v>110</v>
      </c>
      <c r="O63" s="118">
        <f t="shared" si="35"/>
        <v>120</v>
      </c>
    </row>
    <row r="64" spans="1:15" s="6" customFormat="1" ht="12.75" customHeight="1" x14ac:dyDescent="0.2">
      <c r="A64" s="61" t="s">
        <v>134</v>
      </c>
      <c r="B64" s="302" t="s">
        <v>102</v>
      </c>
      <c r="C64" s="319" t="s">
        <v>176</v>
      </c>
      <c r="D64" s="149">
        <f t="shared" si="30"/>
        <v>345</v>
      </c>
      <c r="E64" s="247">
        <f t="shared" si="31"/>
        <v>115</v>
      </c>
      <c r="F64" s="284">
        <f>SUM(M64:O64)</f>
        <v>230</v>
      </c>
      <c r="G64" s="149">
        <f t="shared" si="32"/>
        <v>136</v>
      </c>
      <c r="H64" s="110">
        <v>74</v>
      </c>
      <c r="I64" s="173">
        <v>20</v>
      </c>
      <c r="J64" s="148"/>
      <c r="K64" s="104"/>
      <c r="L64" s="149"/>
      <c r="M64" s="111"/>
      <c r="N64" s="149">
        <v>110</v>
      </c>
      <c r="O64" s="111">
        <v>120</v>
      </c>
    </row>
    <row r="65" spans="1:15" ht="12.75" x14ac:dyDescent="0.2">
      <c r="A65" s="61" t="s">
        <v>136</v>
      </c>
      <c r="B65" s="302" t="s">
        <v>17</v>
      </c>
      <c r="C65" s="324"/>
      <c r="D65" s="149"/>
      <c r="E65" s="247"/>
      <c r="F65" s="282">
        <v>0</v>
      </c>
      <c r="G65" s="149"/>
      <c r="H65" s="110"/>
      <c r="I65" s="173"/>
      <c r="J65" s="148"/>
      <c r="K65" s="104"/>
      <c r="L65" s="149"/>
      <c r="M65" s="111"/>
      <c r="N65" s="149">
        <v>0</v>
      </c>
      <c r="O65" s="111"/>
    </row>
    <row r="66" spans="1:15" ht="13.5" thickBot="1" x14ac:dyDescent="0.25">
      <c r="A66" s="65" t="s">
        <v>146</v>
      </c>
      <c r="B66" s="304" t="s">
        <v>98</v>
      </c>
      <c r="C66" s="330" t="s">
        <v>185</v>
      </c>
      <c r="D66" s="153"/>
      <c r="E66" s="249"/>
      <c r="F66" s="284">
        <f t="shared" ref="F66" si="36">SUM(M66:O66)</f>
        <v>72</v>
      </c>
      <c r="G66" s="264"/>
      <c r="H66" s="122"/>
      <c r="I66" s="178"/>
      <c r="J66" s="151"/>
      <c r="K66" s="152"/>
      <c r="L66" s="153"/>
      <c r="M66" s="113"/>
      <c r="N66" s="153">
        <v>36</v>
      </c>
      <c r="O66" s="113">
        <v>36</v>
      </c>
    </row>
    <row r="67" spans="1:15" ht="13.5" thickBot="1" x14ac:dyDescent="0.25">
      <c r="A67" s="136" t="s">
        <v>204</v>
      </c>
      <c r="B67" s="137" t="s">
        <v>201</v>
      </c>
      <c r="C67" s="326" t="s">
        <v>179</v>
      </c>
      <c r="D67" s="146">
        <f>D68</f>
        <v>39</v>
      </c>
      <c r="E67" s="142">
        <f t="shared" ref="E67:O67" si="37">E68</f>
        <v>13</v>
      </c>
      <c r="F67" s="238">
        <f t="shared" si="37"/>
        <v>26</v>
      </c>
      <c r="G67" s="265">
        <f t="shared" si="37"/>
        <v>10</v>
      </c>
      <c r="H67" s="238">
        <f t="shared" si="37"/>
        <v>16</v>
      </c>
      <c r="I67" s="143">
        <f t="shared" si="37"/>
        <v>0</v>
      </c>
      <c r="J67" s="144">
        <f t="shared" si="37"/>
        <v>0</v>
      </c>
      <c r="K67" s="145">
        <f t="shared" si="37"/>
        <v>0</v>
      </c>
      <c r="L67" s="146">
        <f t="shared" si="37"/>
        <v>0</v>
      </c>
      <c r="M67" s="145">
        <f t="shared" si="37"/>
        <v>0</v>
      </c>
      <c r="N67" s="146">
        <f t="shared" si="37"/>
        <v>0</v>
      </c>
      <c r="O67" s="145">
        <f t="shared" si="37"/>
        <v>26</v>
      </c>
    </row>
    <row r="68" spans="1:15" ht="24" x14ac:dyDescent="0.2">
      <c r="A68" s="138" t="s">
        <v>206</v>
      </c>
      <c r="B68" s="139" t="s">
        <v>202</v>
      </c>
      <c r="C68" s="330" t="s">
        <v>178</v>
      </c>
      <c r="D68" s="313">
        <f>SUM(E68:F68)</f>
        <v>39</v>
      </c>
      <c r="E68" s="254">
        <f>F68*0.5</f>
        <v>13</v>
      </c>
      <c r="F68" s="286">
        <f>SUM(I68:O68)</f>
        <v>26</v>
      </c>
      <c r="G68" s="266">
        <v>10</v>
      </c>
      <c r="H68" s="147">
        <v>16</v>
      </c>
      <c r="I68" s="234"/>
      <c r="J68" s="148"/>
      <c r="K68" s="104"/>
      <c r="L68" s="149"/>
      <c r="M68" s="111"/>
      <c r="N68" s="149"/>
      <c r="O68" s="150">
        <v>26</v>
      </c>
    </row>
    <row r="69" spans="1:15" ht="13.5" thickBot="1" x14ac:dyDescent="0.25">
      <c r="A69" s="140" t="s">
        <v>209</v>
      </c>
      <c r="B69" s="141" t="s">
        <v>203</v>
      </c>
      <c r="C69" s="324" t="s">
        <v>188</v>
      </c>
      <c r="D69" s="314"/>
      <c r="E69" s="255"/>
      <c r="F69" s="287">
        <f>SUM(I69:O69)</f>
        <v>6</v>
      </c>
      <c r="G69" s="267"/>
      <c r="H69" s="239"/>
      <c r="I69" s="235"/>
      <c r="J69" s="151"/>
      <c r="K69" s="152"/>
      <c r="L69" s="153"/>
      <c r="M69" s="113"/>
      <c r="N69" s="153"/>
      <c r="O69" s="154">
        <v>6</v>
      </c>
    </row>
    <row r="70" spans="1:15" ht="13.5" thickBot="1" x14ac:dyDescent="0.25">
      <c r="A70" s="136" t="s">
        <v>213</v>
      </c>
      <c r="B70" s="137" t="s">
        <v>205</v>
      </c>
      <c r="C70" s="326" t="s">
        <v>179</v>
      </c>
      <c r="D70" s="146">
        <f>SUM(D71:D72)</f>
        <v>81</v>
      </c>
      <c r="E70" s="142">
        <f t="shared" ref="E70:O70" si="38">SUM(E71:E72)</f>
        <v>27</v>
      </c>
      <c r="F70" s="238">
        <f t="shared" si="38"/>
        <v>54</v>
      </c>
      <c r="G70" s="265">
        <f t="shared" si="38"/>
        <v>30</v>
      </c>
      <c r="H70" s="238">
        <f t="shared" si="38"/>
        <v>24</v>
      </c>
      <c r="I70" s="143">
        <f t="shared" si="38"/>
        <v>0</v>
      </c>
      <c r="J70" s="144">
        <f t="shared" si="38"/>
        <v>0</v>
      </c>
      <c r="K70" s="145">
        <f t="shared" si="38"/>
        <v>0</v>
      </c>
      <c r="L70" s="146">
        <f t="shared" si="38"/>
        <v>0</v>
      </c>
      <c r="M70" s="145">
        <f t="shared" si="38"/>
        <v>0</v>
      </c>
      <c r="N70" s="146">
        <f t="shared" si="38"/>
        <v>0</v>
      </c>
      <c r="O70" s="145">
        <f t="shared" si="38"/>
        <v>54</v>
      </c>
    </row>
    <row r="71" spans="1:15" ht="12.75" x14ac:dyDescent="0.2">
      <c r="A71" s="138" t="s">
        <v>214</v>
      </c>
      <c r="B71" s="139" t="s">
        <v>207</v>
      </c>
      <c r="C71" s="330" t="s">
        <v>185</v>
      </c>
      <c r="D71" s="313">
        <f>SUM(E71:F71)</f>
        <v>57</v>
      </c>
      <c r="E71" s="254">
        <f>F71*0.5</f>
        <v>19</v>
      </c>
      <c r="F71" s="286">
        <f>SUM(I71:O71)</f>
        <v>38</v>
      </c>
      <c r="G71" s="266">
        <v>16</v>
      </c>
      <c r="H71" s="147">
        <v>22</v>
      </c>
      <c r="I71" s="234"/>
      <c r="J71" s="148"/>
      <c r="K71" s="104"/>
      <c r="L71" s="149"/>
      <c r="M71" s="111"/>
      <c r="N71" s="149"/>
      <c r="O71" s="150">
        <v>38</v>
      </c>
    </row>
    <row r="72" spans="1:15" ht="12.75" x14ac:dyDescent="0.2">
      <c r="A72" s="140" t="s">
        <v>215</v>
      </c>
      <c r="B72" s="141" t="s">
        <v>208</v>
      </c>
      <c r="C72" s="324" t="s">
        <v>185</v>
      </c>
      <c r="D72" s="315">
        <f>SUM(E72:F72)</f>
        <v>24</v>
      </c>
      <c r="E72" s="256">
        <f>F72*0.5</f>
        <v>8</v>
      </c>
      <c r="F72" s="287">
        <f t="shared" ref="F72" si="39">SUM(I72:O72)</f>
        <v>16</v>
      </c>
      <c r="G72" s="268">
        <v>14</v>
      </c>
      <c r="H72" s="158">
        <v>2</v>
      </c>
      <c r="I72" s="235"/>
      <c r="J72" s="151"/>
      <c r="K72" s="152"/>
      <c r="L72" s="153"/>
      <c r="M72" s="113"/>
      <c r="N72" s="153"/>
      <c r="O72" s="154">
        <v>16</v>
      </c>
    </row>
    <row r="73" spans="1:15" ht="12.75" x14ac:dyDescent="0.2">
      <c r="A73" s="156" t="s">
        <v>216</v>
      </c>
      <c r="B73" s="157" t="s">
        <v>203</v>
      </c>
      <c r="C73" s="324" t="s">
        <v>188</v>
      </c>
      <c r="D73" s="316"/>
      <c r="E73" s="257"/>
      <c r="F73" s="288">
        <v>30</v>
      </c>
      <c r="G73" s="269"/>
      <c r="H73" s="237"/>
      <c r="I73" s="236"/>
      <c r="J73" s="155"/>
      <c r="K73" s="106"/>
      <c r="L73" s="54"/>
      <c r="M73" s="45"/>
      <c r="N73" s="54"/>
      <c r="O73" s="233">
        <v>30</v>
      </c>
    </row>
    <row r="74" spans="1:15" ht="13.5" thickBot="1" x14ac:dyDescent="0.25">
      <c r="A74" s="61"/>
      <c r="B74" s="307" t="s">
        <v>79</v>
      </c>
      <c r="C74" s="331"/>
      <c r="D74" s="198">
        <v>5292</v>
      </c>
      <c r="E74" s="179">
        <v>1764</v>
      </c>
      <c r="F74" s="289">
        <f>SUM(F10,F25)</f>
        <v>3528</v>
      </c>
      <c r="G74" s="198">
        <f>SUM(G10,G25)</f>
        <v>2325</v>
      </c>
      <c r="H74" s="135">
        <f>SUM(H10,H25)</f>
        <v>1168</v>
      </c>
      <c r="I74" s="179">
        <f>SUM(I10,I25)</f>
        <v>35</v>
      </c>
      <c r="J74" s="223">
        <v>612</v>
      </c>
      <c r="K74" s="224">
        <v>792</v>
      </c>
      <c r="L74" s="198">
        <f>SUM(L10,L25)</f>
        <v>576</v>
      </c>
      <c r="M74" s="224">
        <f>SUM(M10,M25)</f>
        <v>684</v>
      </c>
      <c r="N74" s="198">
        <f>SUM(N10,N25)</f>
        <v>504</v>
      </c>
      <c r="O74" s="224">
        <f>SUM(O10,O25)</f>
        <v>360</v>
      </c>
    </row>
    <row r="75" spans="1:15" ht="13.5" thickBot="1" x14ac:dyDescent="0.25">
      <c r="A75" s="62"/>
      <c r="B75" s="123" t="s">
        <v>78</v>
      </c>
      <c r="C75" s="99"/>
      <c r="D75" s="108"/>
      <c r="E75" s="108"/>
      <c r="F75" s="108"/>
      <c r="G75" s="108"/>
      <c r="H75" s="108"/>
      <c r="I75" s="175"/>
      <c r="J75" s="219">
        <f t="shared" ref="J75:O75" si="40">J74/J7</f>
        <v>36</v>
      </c>
      <c r="K75" s="114">
        <f t="shared" si="40"/>
        <v>36</v>
      </c>
      <c r="L75" s="195">
        <f t="shared" si="40"/>
        <v>36</v>
      </c>
      <c r="M75" s="114">
        <f t="shared" si="40"/>
        <v>36</v>
      </c>
      <c r="N75" s="195">
        <f t="shared" si="40"/>
        <v>36</v>
      </c>
      <c r="O75" s="114">
        <f t="shared" si="40"/>
        <v>36</v>
      </c>
    </row>
    <row r="76" spans="1:15" ht="12.75" customHeight="1" x14ac:dyDescent="0.2">
      <c r="A76" s="43" t="s">
        <v>28</v>
      </c>
      <c r="B76" s="124" t="s">
        <v>142</v>
      </c>
      <c r="C76" s="125"/>
      <c r="D76" s="110"/>
      <c r="E76" s="110"/>
      <c r="F76" s="110"/>
      <c r="G76" s="110"/>
      <c r="H76" s="110"/>
      <c r="I76" s="110"/>
      <c r="J76" s="103"/>
      <c r="K76" s="102"/>
      <c r="L76" s="110"/>
      <c r="M76" s="110"/>
      <c r="N76" s="110"/>
      <c r="O76" s="111" t="s">
        <v>140</v>
      </c>
    </row>
    <row r="77" spans="1:15" ht="12.75" customHeight="1" x14ac:dyDescent="0.2">
      <c r="A77" s="43" t="s">
        <v>103</v>
      </c>
      <c r="B77" s="126" t="s">
        <v>174</v>
      </c>
      <c r="C77" s="127"/>
      <c r="D77" s="112"/>
      <c r="E77" s="112"/>
      <c r="F77" s="112"/>
      <c r="G77" s="112"/>
      <c r="H77" s="112"/>
      <c r="I77" s="112"/>
      <c r="J77" s="98"/>
      <c r="K77" s="98"/>
      <c r="L77" s="112"/>
      <c r="M77" s="112"/>
      <c r="N77" s="112"/>
      <c r="O77" s="113" t="s">
        <v>141</v>
      </c>
    </row>
    <row r="78" spans="1:15" ht="25.5" customHeight="1" x14ac:dyDescent="0.2">
      <c r="A78" s="44" t="s">
        <v>22</v>
      </c>
      <c r="B78" s="14" t="s">
        <v>173</v>
      </c>
      <c r="C78" s="93"/>
      <c r="D78" s="7"/>
      <c r="E78" s="38"/>
      <c r="F78" s="397" t="s">
        <v>5</v>
      </c>
      <c r="G78" s="406" t="s">
        <v>19</v>
      </c>
      <c r="H78" s="407"/>
      <c r="I78" s="407"/>
      <c r="J78" s="35">
        <f>J74</f>
        <v>612</v>
      </c>
      <c r="K78" s="35">
        <f t="shared" ref="K78:O78" si="41">K74</f>
        <v>792</v>
      </c>
      <c r="L78" s="35">
        <f t="shared" si="41"/>
        <v>576</v>
      </c>
      <c r="M78" s="35">
        <f t="shared" si="41"/>
        <v>684</v>
      </c>
      <c r="N78" s="35">
        <f t="shared" si="41"/>
        <v>504</v>
      </c>
      <c r="O78" s="67">
        <f t="shared" si="41"/>
        <v>360</v>
      </c>
    </row>
    <row r="79" spans="1:15" ht="13.5" customHeight="1" x14ac:dyDescent="0.2">
      <c r="A79" s="46"/>
      <c r="B79" s="8"/>
      <c r="C79" s="94"/>
      <c r="D79" s="9"/>
      <c r="E79" s="10"/>
      <c r="F79" s="404"/>
      <c r="G79" s="406" t="s">
        <v>70</v>
      </c>
      <c r="H79" s="407"/>
      <c r="I79" s="407"/>
      <c r="J79" s="105">
        <f t="shared" ref="J79:L79" si="42">SUM(J57,J61,J65)</f>
        <v>0</v>
      </c>
      <c r="K79" s="54">
        <v>0</v>
      </c>
      <c r="L79" s="36">
        <f t="shared" si="42"/>
        <v>0</v>
      </c>
      <c r="M79" s="36">
        <v>72</v>
      </c>
      <c r="N79" s="36">
        <f t="shared" ref="N79" si="43">SUM(N57,N61,N65)</f>
        <v>36</v>
      </c>
      <c r="O79" s="68">
        <v>36</v>
      </c>
    </row>
    <row r="80" spans="1:15" ht="23.25" customHeight="1" x14ac:dyDescent="0.2">
      <c r="A80" s="46"/>
      <c r="B80" s="332" t="s">
        <v>212</v>
      </c>
      <c r="C80" s="95"/>
      <c r="D80" s="9"/>
      <c r="E80" s="10"/>
      <c r="F80" s="404"/>
      <c r="G80" s="406" t="s">
        <v>104</v>
      </c>
      <c r="H80" s="407"/>
      <c r="I80" s="407"/>
      <c r="J80" s="105">
        <f>SUM(J54,J62,J66,J58)</f>
        <v>0</v>
      </c>
      <c r="K80" s="54">
        <f t="shared" ref="K80:L80" si="44">SUM(K54,K62,K66,K58)</f>
        <v>0</v>
      </c>
      <c r="L80" s="36">
        <f t="shared" si="44"/>
        <v>0</v>
      </c>
      <c r="M80" s="36">
        <f>SUM(M54,M62,M66,M58)</f>
        <v>72</v>
      </c>
      <c r="N80" s="36">
        <f t="shared" ref="N80:O80" si="45">SUM(N54,N62,N66,N58)</f>
        <v>72</v>
      </c>
      <c r="O80" s="68">
        <f t="shared" si="45"/>
        <v>72</v>
      </c>
    </row>
    <row r="81" spans="1:15" ht="24" customHeight="1" x14ac:dyDescent="0.2">
      <c r="A81" s="400" t="s">
        <v>175</v>
      </c>
      <c r="B81" s="401"/>
      <c r="C81" s="401"/>
      <c r="D81" s="9"/>
      <c r="E81" s="10"/>
      <c r="F81" s="404"/>
      <c r="G81" s="406" t="s">
        <v>143</v>
      </c>
      <c r="H81" s="410"/>
      <c r="I81" s="410"/>
      <c r="J81" s="2">
        <v>0</v>
      </c>
      <c r="K81" s="2">
        <v>0</v>
      </c>
      <c r="L81" s="2">
        <v>0</v>
      </c>
      <c r="M81" s="36">
        <v>0</v>
      </c>
      <c r="N81" s="37">
        <v>0</v>
      </c>
      <c r="O81" s="45">
        <v>144</v>
      </c>
    </row>
    <row r="82" spans="1:15" ht="22.5" customHeight="1" x14ac:dyDescent="0.2">
      <c r="A82" s="400"/>
      <c r="B82" s="401"/>
      <c r="C82" s="401"/>
      <c r="D82" s="9"/>
      <c r="E82" s="10"/>
      <c r="F82" s="404"/>
      <c r="G82" s="406" t="s">
        <v>147</v>
      </c>
      <c r="H82" s="407"/>
      <c r="I82" s="407"/>
      <c r="J82" s="2">
        <v>0</v>
      </c>
      <c r="K82" s="2">
        <v>3</v>
      </c>
      <c r="L82" s="2">
        <v>3</v>
      </c>
      <c r="M82" s="54">
        <v>4</v>
      </c>
      <c r="N82" s="105">
        <v>0</v>
      </c>
      <c r="O82" s="45">
        <v>4</v>
      </c>
    </row>
    <row r="83" spans="1:15" ht="25.5" customHeight="1" x14ac:dyDescent="0.2">
      <c r="A83" s="400"/>
      <c r="B83" s="401"/>
      <c r="C83" s="401"/>
      <c r="D83" s="9"/>
      <c r="E83" s="10"/>
      <c r="F83" s="404"/>
      <c r="G83" s="406" t="s">
        <v>20</v>
      </c>
      <c r="H83" s="407"/>
      <c r="I83" s="407"/>
      <c r="J83" s="2">
        <v>0</v>
      </c>
      <c r="K83" s="2">
        <v>8</v>
      </c>
      <c r="L83" s="2">
        <v>1</v>
      </c>
      <c r="M83" s="54">
        <v>7</v>
      </c>
      <c r="N83" s="37">
        <v>4</v>
      </c>
      <c r="O83" s="45">
        <v>5</v>
      </c>
    </row>
    <row r="84" spans="1:15" ht="13.5" thickBot="1" x14ac:dyDescent="0.25">
      <c r="A84" s="402"/>
      <c r="B84" s="403"/>
      <c r="C84" s="403"/>
      <c r="D84" s="47"/>
      <c r="E84" s="48"/>
      <c r="F84" s="405"/>
      <c r="G84" s="408" t="s">
        <v>21</v>
      </c>
      <c r="H84" s="409"/>
      <c r="I84" s="409"/>
      <c r="J84" s="49">
        <v>0</v>
      </c>
      <c r="K84" s="49">
        <v>0</v>
      </c>
      <c r="L84" s="49">
        <v>0</v>
      </c>
      <c r="M84" s="50">
        <v>1</v>
      </c>
      <c r="N84" s="51">
        <v>1</v>
      </c>
      <c r="O84" s="52">
        <v>0</v>
      </c>
    </row>
  </sheetData>
  <mergeCells count="26">
    <mergeCell ref="J3:O4"/>
    <mergeCell ref="A1:O1"/>
    <mergeCell ref="B3:B8"/>
    <mergeCell ref="D3:I3"/>
    <mergeCell ref="D4:D8"/>
    <mergeCell ref="E4:E8"/>
    <mergeCell ref="F4:I4"/>
    <mergeCell ref="N5:O5"/>
    <mergeCell ref="F5:F8"/>
    <mergeCell ref="G5:I5"/>
    <mergeCell ref="L5:M5"/>
    <mergeCell ref="A3:A8"/>
    <mergeCell ref="C3:C8"/>
    <mergeCell ref="J5:K5"/>
    <mergeCell ref="I6:I8"/>
    <mergeCell ref="G6:G8"/>
    <mergeCell ref="H6:H8"/>
    <mergeCell ref="A81:C84"/>
    <mergeCell ref="F78:F84"/>
    <mergeCell ref="G83:I83"/>
    <mergeCell ref="G84:I84"/>
    <mergeCell ref="G81:I81"/>
    <mergeCell ref="G82:I82"/>
    <mergeCell ref="G78:I78"/>
    <mergeCell ref="G79:I79"/>
    <mergeCell ref="G80:I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36"/>
  <sheetViews>
    <sheetView view="pageBreakPreview" zoomScaleNormal="70" zoomScaleSheetLayoutView="100" workbookViewId="0">
      <selection activeCell="AT39" sqref="AT39"/>
    </sheetView>
  </sheetViews>
  <sheetFormatPr defaultRowHeight="12.75" x14ac:dyDescent="0.2"/>
  <cols>
    <col min="1" max="1" width="2" style="382" customWidth="1"/>
    <col min="2" max="2" width="1" style="382" customWidth="1"/>
    <col min="3" max="10" width="2.5703125" style="382" customWidth="1"/>
    <col min="11" max="11" width="2.7109375" style="382" customWidth="1"/>
    <col min="12" max="12" width="2.28515625" style="382" customWidth="1"/>
    <col min="13" max="13" width="2.85546875" style="382" customWidth="1"/>
    <col min="14" max="14" width="2.42578125" style="382" customWidth="1"/>
    <col min="15" max="15" width="2.5703125" style="382" customWidth="1"/>
    <col min="16" max="16" width="2.7109375" style="382" customWidth="1"/>
    <col min="17" max="17" width="2.140625" style="382" customWidth="1"/>
    <col min="18" max="18" width="2.42578125" style="382" customWidth="1"/>
    <col min="19" max="19" width="2.7109375" style="382" customWidth="1"/>
    <col min="20" max="20" width="2.5703125" style="382" customWidth="1"/>
    <col min="21" max="21" width="2.85546875" style="382" customWidth="1"/>
    <col min="22" max="22" width="2.7109375" style="382" customWidth="1"/>
    <col min="23" max="24" width="2.42578125" style="382" customWidth="1"/>
    <col min="25" max="25" width="2.140625" style="382" customWidth="1"/>
    <col min="26" max="26" width="2.7109375" style="382" customWidth="1"/>
    <col min="27" max="27" width="2.28515625" style="382" customWidth="1"/>
    <col min="28" max="28" width="2.7109375" style="382" customWidth="1"/>
    <col min="29" max="29" width="2.85546875" style="382" customWidth="1"/>
    <col min="30" max="30" width="2.5703125" style="382" customWidth="1"/>
    <col min="31" max="31" width="2.7109375" style="382" customWidth="1"/>
    <col min="32" max="32" width="2.140625" style="382" customWidth="1"/>
    <col min="33" max="34" width="2.28515625" style="382" customWidth="1"/>
    <col min="35" max="35" width="2.42578125" style="382" customWidth="1"/>
    <col min="36" max="36" width="2.140625" style="382" customWidth="1"/>
    <col min="37" max="37" width="2.42578125" style="382" customWidth="1"/>
    <col min="38" max="40" width="2.28515625" style="382" customWidth="1"/>
    <col min="41" max="41" width="2.42578125" style="382" customWidth="1"/>
    <col min="42" max="42" width="2" style="382" customWidth="1"/>
    <col min="43" max="44" width="2.28515625" style="382" customWidth="1"/>
    <col min="45" max="46" width="2.42578125" style="382" customWidth="1"/>
    <col min="47" max="47" width="2.28515625" style="382" customWidth="1"/>
    <col min="48" max="48" width="2.140625" style="382" customWidth="1"/>
    <col min="49" max="49" width="2.28515625" style="382" customWidth="1"/>
    <col min="50" max="51" width="2.42578125" style="382" customWidth="1"/>
    <col min="52" max="52" width="2.85546875" style="382" customWidth="1"/>
    <col min="53" max="53" width="2.42578125" style="382" customWidth="1"/>
    <col min="54" max="54" width="2.7109375" style="382" customWidth="1"/>
    <col min="55" max="55" width="3" style="382" customWidth="1"/>
    <col min="56" max="56" width="4.85546875" style="382" customWidth="1"/>
    <col min="57" max="57" width="3.5703125" style="382" customWidth="1"/>
    <col min="58" max="58" width="3.7109375" style="382" customWidth="1"/>
    <col min="59" max="59" width="4.28515625" style="382" customWidth="1"/>
    <col min="60" max="60" width="3.7109375" style="382" customWidth="1"/>
    <col min="61" max="61" width="3.140625" style="382" customWidth="1"/>
    <col min="62" max="62" width="3.28515625" style="382" bestFit="1" customWidth="1"/>
    <col min="63" max="63" width="3.5703125" style="382" customWidth="1"/>
    <col min="64" max="67" width="2" style="382" customWidth="1"/>
    <col min="68" max="16384" width="9.140625" style="382"/>
  </cols>
  <sheetData>
    <row r="1" spans="1:305" ht="13.5" customHeight="1" x14ac:dyDescent="0.2">
      <c r="B1" s="383"/>
      <c r="N1" s="389"/>
      <c r="O1" s="389"/>
      <c r="P1" s="389"/>
      <c r="Q1" s="389"/>
      <c r="R1" s="389"/>
      <c r="S1" s="389"/>
      <c r="T1" s="389"/>
      <c r="U1" s="389"/>
      <c r="V1" s="448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395"/>
      <c r="BB1" s="389"/>
      <c r="BC1" s="389"/>
      <c r="BD1" s="450"/>
      <c r="BE1" s="450"/>
      <c r="BF1" s="451"/>
      <c r="BG1" s="451"/>
      <c r="BH1" s="451"/>
      <c r="BI1" s="451"/>
      <c r="BJ1" s="451"/>
    </row>
    <row r="2" spans="1:305" ht="12.75" customHeight="1" x14ac:dyDescent="0.2">
      <c r="B2" s="383"/>
      <c r="N2" s="389"/>
      <c r="O2" s="389"/>
      <c r="P2" s="389"/>
      <c r="Q2" s="389"/>
      <c r="R2" s="389"/>
      <c r="S2" s="389"/>
      <c r="T2" s="389"/>
      <c r="U2" s="389"/>
      <c r="V2" s="452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389"/>
      <c r="BC2" s="389"/>
      <c r="BD2" s="451"/>
      <c r="BE2" s="451"/>
      <c r="BF2" s="451"/>
      <c r="BG2" s="451"/>
      <c r="BH2" s="451"/>
      <c r="BI2" s="451"/>
      <c r="BJ2" s="451"/>
    </row>
    <row r="3" spans="1:305" ht="13.5" thickBot="1" x14ac:dyDescent="0.25">
      <c r="A3" s="454" t="s">
        <v>218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5" t="s">
        <v>219</v>
      </c>
      <c r="BD3" s="455"/>
      <c r="BE3" s="455"/>
      <c r="BF3" s="455"/>
      <c r="BG3" s="455"/>
      <c r="BH3" s="455"/>
      <c r="BI3" s="455"/>
      <c r="BJ3" s="455"/>
      <c r="BK3" s="456"/>
    </row>
    <row r="4" spans="1:305" ht="12.75" customHeight="1" x14ac:dyDescent="0.2">
      <c r="A4" s="457" t="s">
        <v>0</v>
      </c>
      <c r="B4" s="458"/>
      <c r="C4" s="436" t="s">
        <v>220</v>
      </c>
      <c r="D4" s="437"/>
      <c r="E4" s="437"/>
      <c r="F4" s="438"/>
      <c r="G4" s="434" t="s">
        <v>221</v>
      </c>
      <c r="H4" s="436" t="s">
        <v>222</v>
      </c>
      <c r="I4" s="437"/>
      <c r="J4" s="438"/>
      <c r="K4" s="434" t="s">
        <v>223</v>
      </c>
      <c r="L4" s="436" t="s">
        <v>224</v>
      </c>
      <c r="M4" s="437"/>
      <c r="N4" s="437"/>
      <c r="O4" s="438"/>
      <c r="P4" s="436" t="s">
        <v>225</v>
      </c>
      <c r="Q4" s="437"/>
      <c r="R4" s="437"/>
      <c r="S4" s="438"/>
      <c r="T4" s="434" t="s">
        <v>226</v>
      </c>
      <c r="U4" s="436" t="s">
        <v>227</v>
      </c>
      <c r="V4" s="437"/>
      <c r="W4" s="438"/>
      <c r="X4" s="434" t="s">
        <v>228</v>
      </c>
      <c r="Y4" s="436" t="s">
        <v>229</v>
      </c>
      <c r="Z4" s="437"/>
      <c r="AA4" s="438"/>
      <c r="AB4" s="434" t="s">
        <v>230</v>
      </c>
      <c r="AC4" s="436" t="s">
        <v>231</v>
      </c>
      <c r="AD4" s="437"/>
      <c r="AE4" s="437"/>
      <c r="AF4" s="438"/>
      <c r="AG4" s="434" t="s">
        <v>232</v>
      </c>
      <c r="AH4" s="436" t="s">
        <v>233</v>
      </c>
      <c r="AI4" s="437"/>
      <c r="AJ4" s="438"/>
      <c r="AK4" s="434" t="s">
        <v>234</v>
      </c>
      <c r="AL4" s="436" t="s">
        <v>235</v>
      </c>
      <c r="AM4" s="437"/>
      <c r="AN4" s="437"/>
      <c r="AO4" s="438"/>
      <c r="AP4" s="436" t="s">
        <v>236</v>
      </c>
      <c r="AQ4" s="437"/>
      <c r="AR4" s="437"/>
      <c r="AS4" s="438"/>
      <c r="AT4" s="434" t="s">
        <v>237</v>
      </c>
      <c r="AU4" s="436" t="s">
        <v>238</v>
      </c>
      <c r="AV4" s="437"/>
      <c r="AW4" s="438"/>
      <c r="AX4" s="434" t="s">
        <v>239</v>
      </c>
      <c r="AY4" s="436" t="s">
        <v>240</v>
      </c>
      <c r="AZ4" s="437"/>
      <c r="BA4" s="437"/>
      <c r="BB4" s="463"/>
      <c r="BC4" s="465" t="s">
        <v>0</v>
      </c>
      <c r="BD4" s="468" t="s">
        <v>241</v>
      </c>
      <c r="BE4" s="481" t="s">
        <v>17</v>
      </c>
      <c r="BF4" s="483" t="s">
        <v>18</v>
      </c>
      <c r="BG4" s="484"/>
      <c r="BH4" s="471" t="s">
        <v>242</v>
      </c>
      <c r="BI4" s="471" t="s">
        <v>243</v>
      </c>
      <c r="BJ4" s="471" t="s">
        <v>1</v>
      </c>
      <c r="BK4" s="474" t="s">
        <v>5</v>
      </c>
    </row>
    <row r="5" spans="1:305" x14ac:dyDescent="0.2">
      <c r="A5" s="459"/>
      <c r="B5" s="460"/>
      <c r="C5" s="439"/>
      <c r="D5" s="440"/>
      <c r="E5" s="440"/>
      <c r="F5" s="441"/>
      <c r="G5" s="435"/>
      <c r="H5" s="439"/>
      <c r="I5" s="440"/>
      <c r="J5" s="441"/>
      <c r="K5" s="435"/>
      <c r="L5" s="439"/>
      <c r="M5" s="440"/>
      <c r="N5" s="440"/>
      <c r="O5" s="441"/>
      <c r="P5" s="439"/>
      <c r="Q5" s="440"/>
      <c r="R5" s="440"/>
      <c r="S5" s="441"/>
      <c r="T5" s="435"/>
      <c r="U5" s="439"/>
      <c r="V5" s="440"/>
      <c r="W5" s="441"/>
      <c r="X5" s="435"/>
      <c r="Y5" s="439"/>
      <c r="Z5" s="440"/>
      <c r="AA5" s="441"/>
      <c r="AB5" s="435"/>
      <c r="AC5" s="439"/>
      <c r="AD5" s="440"/>
      <c r="AE5" s="440"/>
      <c r="AF5" s="441"/>
      <c r="AG5" s="435"/>
      <c r="AH5" s="439"/>
      <c r="AI5" s="440"/>
      <c r="AJ5" s="441"/>
      <c r="AK5" s="435"/>
      <c r="AL5" s="439"/>
      <c r="AM5" s="440"/>
      <c r="AN5" s="440"/>
      <c r="AO5" s="441"/>
      <c r="AP5" s="439"/>
      <c r="AQ5" s="440"/>
      <c r="AR5" s="440"/>
      <c r="AS5" s="441"/>
      <c r="AT5" s="435"/>
      <c r="AU5" s="439"/>
      <c r="AV5" s="440"/>
      <c r="AW5" s="441"/>
      <c r="AX5" s="435"/>
      <c r="AY5" s="439"/>
      <c r="AZ5" s="440"/>
      <c r="BA5" s="440"/>
      <c r="BB5" s="464"/>
      <c r="BC5" s="466"/>
      <c r="BD5" s="469"/>
      <c r="BE5" s="482"/>
      <c r="BF5" s="485"/>
      <c r="BG5" s="486"/>
      <c r="BH5" s="472"/>
      <c r="BI5" s="472"/>
      <c r="BJ5" s="472"/>
      <c r="BK5" s="475"/>
    </row>
    <row r="6" spans="1:305" ht="12.75" customHeight="1" x14ac:dyDescent="0.2">
      <c r="A6" s="459"/>
      <c r="B6" s="460"/>
      <c r="C6" s="336"/>
      <c r="D6" s="336"/>
      <c r="E6" s="336"/>
      <c r="F6" s="337"/>
      <c r="G6" s="435"/>
      <c r="H6" s="336"/>
      <c r="I6" s="336"/>
      <c r="J6" s="337"/>
      <c r="K6" s="435"/>
      <c r="L6" s="336"/>
      <c r="M6" s="336"/>
      <c r="N6" s="336"/>
      <c r="O6" s="336"/>
      <c r="P6" s="336"/>
      <c r="Q6" s="336"/>
      <c r="R6" s="336"/>
      <c r="S6" s="337"/>
      <c r="T6" s="435"/>
      <c r="U6" s="336"/>
      <c r="V6" s="336"/>
      <c r="W6" s="337"/>
      <c r="X6" s="435"/>
      <c r="Y6" s="336"/>
      <c r="Z6" s="336"/>
      <c r="AA6" s="337"/>
      <c r="AB6" s="435"/>
      <c r="AC6" s="336"/>
      <c r="AD6" s="336"/>
      <c r="AE6" s="336"/>
      <c r="AF6" s="337"/>
      <c r="AG6" s="435"/>
      <c r="AH6" s="336"/>
      <c r="AI6" s="336"/>
      <c r="AJ6" s="337"/>
      <c r="AK6" s="435"/>
      <c r="AL6" s="336"/>
      <c r="AM6" s="336"/>
      <c r="AN6" s="336"/>
      <c r="AO6" s="336"/>
      <c r="AP6" s="336"/>
      <c r="AQ6" s="336"/>
      <c r="AR6" s="336"/>
      <c r="AS6" s="337"/>
      <c r="AT6" s="435"/>
      <c r="AU6" s="336"/>
      <c r="AV6" s="336"/>
      <c r="AW6" s="337"/>
      <c r="AX6" s="435"/>
      <c r="AY6" s="336" t="s">
        <v>244</v>
      </c>
      <c r="AZ6" s="336"/>
      <c r="BA6" s="336"/>
      <c r="BB6" s="338"/>
      <c r="BC6" s="466"/>
      <c r="BD6" s="470"/>
      <c r="BE6" s="482"/>
      <c r="BF6" s="477" t="s">
        <v>245</v>
      </c>
      <c r="BG6" s="480" t="s">
        <v>246</v>
      </c>
      <c r="BH6" s="472"/>
      <c r="BI6" s="472"/>
      <c r="BJ6" s="472"/>
      <c r="BK6" s="475"/>
    </row>
    <row r="7" spans="1:305" ht="12.75" customHeight="1" x14ac:dyDescent="0.2">
      <c r="A7" s="459"/>
      <c r="B7" s="460"/>
      <c r="C7" s="339"/>
      <c r="D7" s="339"/>
      <c r="E7" s="339"/>
      <c r="F7" s="340"/>
      <c r="G7" s="435"/>
      <c r="H7" s="339"/>
      <c r="I7" s="339"/>
      <c r="J7" s="340"/>
      <c r="K7" s="435"/>
      <c r="L7" s="339"/>
      <c r="M7" s="339"/>
      <c r="N7" s="339"/>
      <c r="O7" s="339"/>
      <c r="P7" s="339"/>
      <c r="Q7" s="339"/>
      <c r="R7" s="339"/>
      <c r="S7" s="340"/>
      <c r="T7" s="435"/>
      <c r="U7" s="339"/>
      <c r="V7" s="339"/>
      <c r="W7" s="340"/>
      <c r="X7" s="435"/>
      <c r="Y7" s="339"/>
      <c r="Z7" s="339"/>
      <c r="AA7" s="340"/>
      <c r="AB7" s="435"/>
      <c r="AC7" s="339"/>
      <c r="AD7" s="339"/>
      <c r="AE7" s="339"/>
      <c r="AF7" s="340"/>
      <c r="AG7" s="435"/>
      <c r="AH7" s="339"/>
      <c r="AI7" s="339"/>
      <c r="AJ7" s="340"/>
      <c r="AK7" s="435"/>
      <c r="AL7" s="339"/>
      <c r="AM7" s="339"/>
      <c r="AN7" s="339"/>
      <c r="AO7" s="339"/>
      <c r="AP7" s="339"/>
      <c r="AQ7" s="339"/>
      <c r="AR7" s="339"/>
      <c r="AS7" s="340"/>
      <c r="AT7" s="435"/>
      <c r="AU7" s="339"/>
      <c r="AV7" s="339"/>
      <c r="AW7" s="340"/>
      <c r="AX7" s="435"/>
      <c r="AY7" s="339"/>
      <c r="AZ7" s="339"/>
      <c r="BA7" s="339"/>
      <c r="BB7" s="338"/>
      <c r="BC7" s="466"/>
      <c r="BD7" s="470"/>
      <c r="BE7" s="482"/>
      <c r="BF7" s="478"/>
      <c r="BG7" s="480"/>
      <c r="BH7" s="472"/>
      <c r="BI7" s="472"/>
      <c r="BJ7" s="472"/>
      <c r="BK7" s="475"/>
    </row>
    <row r="8" spans="1:305" ht="12.75" customHeight="1" x14ac:dyDescent="0.2">
      <c r="A8" s="459"/>
      <c r="B8" s="460"/>
      <c r="C8" s="339">
        <v>1</v>
      </c>
      <c r="D8" s="339">
        <v>8</v>
      </c>
      <c r="E8" s="339">
        <v>15</v>
      </c>
      <c r="F8" s="339">
        <v>22</v>
      </c>
      <c r="G8" s="435"/>
      <c r="H8" s="339">
        <v>6</v>
      </c>
      <c r="I8" s="339">
        <v>13</v>
      </c>
      <c r="J8" s="339">
        <v>20</v>
      </c>
      <c r="K8" s="435"/>
      <c r="L8" s="339">
        <v>3</v>
      </c>
      <c r="M8" s="340">
        <v>10</v>
      </c>
      <c r="N8" s="339">
        <v>17</v>
      </c>
      <c r="O8" s="339">
        <v>24</v>
      </c>
      <c r="P8" s="339">
        <v>1</v>
      </c>
      <c r="Q8" s="339">
        <v>8</v>
      </c>
      <c r="R8" s="339">
        <v>15</v>
      </c>
      <c r="S8" s="339">
        <v>22</v>
      </c>
      <c r="T8" s="435"/>
      <c r="U8" s="339">
        <v>5</v>
      </c>
      <c r="V8" s="339">
        <v>12</v>
      </c>
      <c r="W8" s="339">
        <v>19</v>
      </c>
      <c r="X8" s="435"/>
      <c r="Y8" s="339">
        <v>2</v>
      </c>
      <c r="Z8" s="339">
        <v>9</v>
      </c>
      <c r="AA8" s="339">
        <v>16</v>
      </c>
      <c r="AB8" s="435"/>
      <c r="AC8" s="339">
        <v>2</v>
      </c>
      <c r="AD8" s="339">
        <v>9</v>
      </c>
      <c r="AE8" s="339">
        <v>16</v>
      </c>
      <c r="AF8" s="339">
        <v>23</v>
      </c>
      <c r="AG8" s="435"/>
      <c r="AH8" s="339">
        <v>6</v>
      </c>
      <c r="AI8" s="339">
        <v>13</v>
      </c>
      <c r="AJ8" s="339">
        <v>20</v>
      </c>
      <c r="AK8" s="435"/>
      <c r="AL8" s="339">
        <v>4</v>
      </c>
      <c r="AM8" s="339">
        <v>11</v>
      </c>
      <c r="AN8" s="339">
        <v>18</v>
      </c>
      <c r="AO8" s="339">
        <v>25</v>
      </c>
      <c r="AP8" s="339">
        <v>1</v>
      </c>
      <c r="AQ8" s="339">
        <v>8</v>
      </c>
      <c r="AR8" s="339">
        <v>15</v>
      </c>
      <c r="AS8" s="339">
        <v>22</v>
      </c>
      <c r="AT8" s="435"/>
      <c r="AU8" s="339">
        <v>6</v>
      </c>
      <c r="AV8" s="339">
        <v>13</v>
      </c>
      <c r="AW8" s="339">
        <v>20</v>
      </c>
      <c r="AX8" s="435"/>
      <c r="AY8" s="339">
        <v>3</v>
      </c>
      <c r="AZ8" s="339">
        <v>10</v>
      </c>
      <c r="BA8" s="339">
        <v>17</v>
      </c>
      <c r="BB8" s="341">
        <v>24</v>
      </c>
      <c r="BC8" s="466"/>
      <c r="BD8" s="470"/>
      <c r="BE8" s="482"/>
      <c r="BF8" s="478"/>
      <c r="BG8" s="480"/>
      <c r="BH8" s="472"/>
      <c r="BI8" s="472"/>
      <c r="BJ8" s="472"/>
      <c r="BK8" s="475"/>
    </row>
    <row r="9" spans="1:305" ht="12.75" customHeight="1" x14ac:dyDescent="0.2">
      <c r="A9" s="459"/>
      <c r="B9" s="460"/>
      <c r="C9" s="339">
        <v>7</v>
      </c>
      <c r="D9" s="339">
        <v>14</v>
      </c>
      <c r="E9" s="339">
        <v>21</v>
      </c>
      <c r="F9" s="339">
        <v>28</v>
      </c>
      <c r="G9" s="435"/>
      <c r="H9" s="339">
        <v>12</v>
      </c>
      <c r="I9" s="339">
        <v>19</v>
      </c>
      <c r="J9" s="339">
        <v>26</v>
      </c>
      <c r="K9" s="435"/>
      <c r="L9" s="339">
        <v>9</v>
      </c>
      <c r="M9" s="339">
        <v>16</v>
      </c>
      <c r="N9" s="339">
        <v>23</v>
      </c>
      <c r="O9" s="339">
        <v>30</v>
      </c>
      <c r="P9" s="339">
        <v>7</v>
      </c>
      <c r="Q9" s="339">
        <v>14</v>
      </c>
      <c r="R9" s="339">
        <v>21</v>
      </c>
      <c r="S9" s="339">
        <v>28</v>
      </c>
      <c r="T9" s="435"/>
      <c r="U9" s="339">
        <v>11</v>
      </c>
      <c r="V9" s="339">
        <v>18</v>
      </c>
      <c r="W9" s="339">
        <v>25</v>
      </c>
      <c r="X9" s="435"/>
      <c r="Y9" s="339">
        <v>8</v>
      </c>
      <c r="Z9" s="339">
        <v>15</v>
      </c>
      <c r="AA9" s="339">
        <v>22</v>
      </c>
      <c r="AB9" s="435"/>
      <c r="AC9" s="339">
        <v>8</v>
      </c>
      <c r="AD9" s="339">
        <v>15</v>
      </c>
      <c r="AE9" s="339">
        <v>22</v>
      </c>
      <c r="AF9" s="339">
        <v>29</v>
      </c>
      <c r="AG9" s="435"/>
      <c r="AH9" s="339">
        <v>12</v>
      </c>
      <c r="AI9" s="339">
        <v>19</v>
      </c>
      <c r="AJ9" s="339">
        <v>26</v>
      </c>
      <c r="AK9" s="435"/>
      <c r="AL9" s="339">
        <v>10</v>
      </c>
      <c r="AM9" s="339">
        <v>17</v>
      </c>
      <c r="AN9" s="339">
        <v>24</v>
      </c>
      <c r="AO9" s="339">
        <v>31</v>
      </c>
      <c r="AP9" s="339">
        <v>7</v>
      </c>
      <c r="AQ9" s="339">
        <v>14</v>
      </c>
      <c r="AR9" s="339">
        <v>21</v>
      </c>
      <c r="AS9" s="339">
        <v>28</v>
      </c>
      <c r="AT9" s="435"/>
      <c r="AU9" s="339">
        <v>12</v>
      </c>
      <c r="AV9" s="339">
        <v>19</v>
      </c>
      <c r="AW9" s="339">
        <v>26</v>
      </c>
      <c r="AX9" s="435"/>
      <c r="AY9" s="339">
        <v>9</v>
      </c>
      <c r="AZ9" s="339">
        <v>16</v>
      </c>
      <c r="BA9" s="339">
        <v>23</v>
      </c>
      <c r="BB9" s="341">
        <v>31</v>
      </c>
      <c r="BC9" s="466"/>
      <c r="BD9" s="470"/>
      <c r="BE9" s="482"/>
      <c r="BF9" s="478"/>
      <c r="BG9" s="480"/>
      <c r="BH9" s="472"/>
      <c r="BI9" s="472"/>
      <c r="BJ9" s="472"/>
      <c r="BK9" s="475"/>
    </row>
    <row r="10" spans="1:305" ht="12.75" customHeight="1" x14ac:dyDescent="0.2">
      <c r="A10" s="459"/>
      <c r="B10" s="460"/>
      <c r="C10" s="339"/>
      <c r="D10" s="339"/>
      <c r="E10" s="339"/>
      <c r="F10" s="339"/>
      <c r="G10" s="435"/>
      <c r="H10" s="339"/>
      <c r="I10" s="339"/>
      <c r="J10" s="339"/>
      <c r="K10" s="435"/>
      <c r="L10" s="339"/>
      <c r="M10" s="339"/>
      <c r="N10" s="339"/>
      <c r="O10" s="339"/>
      <c r="P10" s="339"/>
      <c r="Q10" s="339"/>
      <c r="R10" s="339"/>
      <c r="S10" s="339"/>
      <c r="T10" s="435"/>
      <c r="U10" s="339"/>
      <c r="V10" s="339"/>
      <c r="W10" s="339"/>
      <c r="X10" s="435"/>
      <c r="Y10" s="339"/>
      <c r="Z10" s="339"/>
      <c r="AA10" s="339"/>
      <c r="AB10" s="435"/>
      <c r="AC10" s="339"/>
      <c r="AD10" s="339"/>
      <c r="AE10" s="339"/>
      <c r="AF10" s="339"/>
      <c r="AG10" s="435"/>
      <c r="AH10" s="339"/>
      <c r="AI10" s="339"/>
      <c r="AJ10" s="339"/>
      <c r="AK10" s="435"/>
      <c r="AL10" s="339"/>
      <c r="AM10" s="339"/>
      <c r="AN10" s="339"/>
      <c r="AO10" s="339"/>
      <c r="AP10" s="339"/>
      <c r="AQ10" s="339"/>
      <c r="AR10" s="339"/>
      <c r="AS10" s="339"/>
      <c r="AT10" s="435"/>
      <c r="AU10" s="339"/>
      <c r="AV10" s="339"/>
      <c r="AW10" s="339"/>
      <c r="AX10" s="435"/>
      <c r="AY10" s="339"/>
      <c r="AZ10" s="339"/>
      <c r="BA10" s="339"/>
      <c r="BB10" s="341"/>
      <c r="BC10" s="466"/>
      <c r="BD10" s="470"/>
      <c r="BE10" s="482"/>
      <c r="BF10" s="478"/>
      <c r="BG10" s="480"/>
      <c r="BH10" s="472"/>
      <c r="BI10" s="472"/>
      <c r="BJ10" s="472"/>
      <c r="BK10" s="475"/>
    </row>
    <row r="11" spans="1:305" ht="12.75" customHeight="1" x14ac:dyDescent="0.2">
      <c r="A11" s="459"/>
      <c r="B11" s="460"/>
      <c r="C11" s="339"/>
      <c r="D11" s="339"/>
      <c r="E11" s="339"/>
      <c r="F11" s="339"/>
      <c r="G11" s="435"/>
      <c r="H11" s="339"/>
      <c r="I11" s="339"/>
      <c r="J11" s="339"/>
      <c r="K11" s="435"/>
      <c r="L11" s="339"/>
      <c r="M11" s="339"/>
      <c r="N11" s="339"/>
      <c r="O11" s="339"/>
      <c r="P11" s="339"/>
      <c r="Q11" s="339"/>
      <c r="R11" s="339"/>
      <c r="S11" s="339"/>
      <c r="T11" s="435"/>
      <c r="U11" s="339"/>
      <c r="V11" s="339"/>
      <c r="W11" s="339"/>
      <c r="X11" s="435"/>
      <c r="Y11" s="339"/>
      <c r="Z11" s="339"/>
      <c r="AA11" s="339"/>
      <c r="AB11" s="435"/>
      <c r="AC11" s="339"/>
      <c r="AD11" s="339"/>
      <c r="AE11" s="339"/>
      <c r="AF11" s="339"/>
      <c r="AG11" s="435"/>
      <c r="AH11" s="339"/>
      <c r="AI11" s="339"/>
      <c r="AJ11" s="339"/>
      <c r="AK11" s="435"/>
      <c r="AL11" s="339"/>
      <c r="AM11" s="339"/>
      <c r="AN11" s="339"/>
      <c r="AO11" s="339"/>
      <c r="AP11" s="339"/>
      <c r="AQ11" s="339"/>
      <c r="AR11" s="339"/>
      <c r="AS11" s="339"/>
      <c r="AT11" s="435"/>
      <c r="AU11" s="339"/>
      <c r="AV11" s="339"/>
      <c r="AW11" s="339"/>
      <c r="AX11" s="435"/>
      <c r="AY11" s="339"/>
      <c r="AZ11" s="339"/>
      <c r="BA11" s="339"/>
      <c r="BB11" s="341"/>
      <c r="BC11" s="466"/>
      <c r="BD11" s="470"/>
      <c r="BE11" s="482"/>
      <c r="BF11" s="478"/>
      <c r="BG11" s="480"/>
      <c r="BH11" s="472"/>
      <c r="BI11" s="472"/>
      <c r="BJ11" s="472"/>
      <c r="BK11" s="475"/>
    </row>
    <row r="12" spans="1:305" ht="12.75" customHeight="1" x14ac:dyDescent="0.2">
      <c r="A12" s="459"/>
      <c r="B12" s="460"/>
      <c r="C12" s="339"/>
      <c r="D12" s="339"/>
      <c r="E12" s="339"/>
      <c r="F12" s="339"/>
      <c r="G12" s="435"/>
      <c r="H12" s="339"/>
      <c r="I12" s="339"/>
      <c r="J12" s="339"/>
      <c r="K12" s="435"/>
      <c r="L12" s="339"/>
      <c r="M12" s="339"/>
      <c r="N12" s="339"/>
      <c r="O12" s="339"/>
      <c r="P12" s="339"/>
      <c r="Q12" s="339"/>
      <c r="R12" s="339"/>
      <c r="S12" s="339"/>
      <c r="T12" s="435"/>
      <c r="U12" s="339"/>
      <c r="V12" s="339"/>
      <c r="W12" s="339"/>
      <c r="X12" s="435"/>
      <c r="Y12" s="339"/>
      <c r="Z12" s="339"/>
      <c r="AA12" s="339"/>
      <c r="AB12" s="435"/>
      <c r="AC12" s="339"/>
      <c r="AD12" s="339"/>
      <c r="AE12" s="339"/>
      <c r="AF12" s="339"/>
      <c r="AG12" s="435"/>
      <c r="AH12" s="339"/>
      <c r="AI12" s="339"/>
      <c r="AJ12" s="339"/>
      <c r="AK12" s="435"/>
      <c r="AL12" s="339"/>
      <c r="AM12" s="339"/>
      <c r="AN12" s="339"/>
      <c r="AO12" s="339"/>
      <c r="AP12" s="339"/>
      <c r="AQ12" s="339"/>
      <c r="AR12" s="339"/>
      <c r="AS12" s="339"/>
      <c r="AT12" s="435"/>
      <c r="AU12" s="339"/>
      <c r="AV12" s="339"/>
      <c r="AW12" s="339"/>
      <c r="AX12" s="435"/>
      <c r="AY12" s="339"/>
      <c r="AZ12" s="339"/>
      <c r="BA12" s="339"/>
      <c r="BB12" s="341"/>
      <c r="BC12" s="466"/>
      <c r="BD12" s="470"/>
      <c r="BE12" s="482"/>
      <c r="BF12" s="478"/>
      <c r="BG12" s="480"/>
      <c r="BH12" s="472"/>
      <c r="BI12" s="472"/>
      <c r="BJ12" s="472"/>
      <c r="BK12" s="475"/>
    </row>
    <row r="13" spans="1:305" x14ac:dyDescent="0.2">
      <c r="A13" s="461"/>
      <c r="B13" s="462"/>
      <c r="C13" s="339"/>
      <c r="D13" s="339"/>
      <c r="E13" s="339"/>
      <c r="F13" s="339"/>
      <c r="G13" s="435"/>
      <c r="H13" s="339"/>
      <c r="I13" s="339"/>
      <c r="J13" s="339"/>
      <c r="K13" s="435"/>
      <c r="L13" s="339"/>
      <c r="M13" s="339"/>
      <c r="N13" s="339"/>
      <c r="O13" s="339"/>
      <c r="P13" s="339"/>
      <c r="Q13" s="339"/>
      <c r="R13" s="339"/>
      <c r="S13" s="339"/>
      <c r="T13" s="435"/>
      <c r="U13" s="339"/>
      <c r="V13" s="339"/>
      <c r="W13" s="339"/>
      <c r="X13" s="435"/>
      <c r="Y13" s="339"/>
      <c r="Z13" s="339"/>
      <c r="AA13" s="339"/>
      <c r="AB13" s="435"/>
      <c r="AC13" s="339"/>
      <c r="AD13" s="339"/>
      <c r="AE13" s="339"/>
      <c r="AF13" s="339"/>
      <c r="AG13" s="435"/>
      <c r="AH13" s="339"/>
      <c r="AI13" s="339"/>
      <c r="AJ13" s="339"/>
      <c r="AK13" s="435"/>
      <c r="AL13" s="339"/>
      <c r="AM13" s="339"/>
      <c r="AN13" s="339"/>
      <c r="AO13" s="339"/>
      <c r="AP13" s="339"/>
      <c r="AQ13" s="339"/>
      <c r="AR13" s="339"/>
      <c r="AS13" s="339"/>
      <c r="AT13" s="435"/>
      <c r="AU13" s="339"/>
      <c r="AV13" s="339"/>
      <c r="AW13" s="339"/>
      <c r="AX13" s="435"/>
      <c r="AY13" s="339"/>
      <c r="AZ13" s="339"/>
      <c r="BA13" s="339"/>
      <c r="BB13" s="341"/>
      <c r="BC13" s="467"/>
      <c r="BD13" s="470"/>
      <c r="BE13" s="482"/>
      <c r="BF13" s="479"/>
      <c r="BG13" s="480"/>
      <c r="BH13" s="473"/>
      <c r="BI13" s="473"/>
      <c r="BJ13" s="473"/>
      <c r="BK13" s="476"/>
    </row>
    <row r="14" spans="1:305" x14ac:dyDescent="0.2">
      <c r="A14" s="342"/>
      <c r="B14" s="343"/>
      <c r="C14" s="344">
        <v>1</v>
      </c>
      <c r="D14" s="344">
        <v>2</v>
      </c>
      <c r="E14" s="344">
        <v>3</v>
      </c>
      <c r="F14" s="344">
        <v>4</v>
      </c>
      <c r="G14" s="344">
        <v>5</v>
      </c>
      <c r="H14" s="344">
        <v>6</v>
      </c>
      <c r="I14" s="344">
        <v>7</v>
      </c>
      <c r="J14" s="344">
        <v>8</v>
      </c>
      <c r="K14" s="344">
        <v>9</v>
      </c>
      <c r="L14" s="344">
        <v>10</v>
      </c>
      <c r="M14" s="344">
        <v>11</v>
      </c>
      <c r="N14" s="344">
        <v>12</v>
      </c>
      <c r="O14" s="344">
        <v>13</v>
      </c>
      <c r="P14" s="344">
        <v>14</v>
      </c>
      <c r="Q14" s="344">
        <v>15</v>
      </c>
      <c r="R14" s="344">
        <v>16</v>
      </c>
      <c r="S14" s="344">
        <v>17</v>
      </c>
      <c r="T14" s="344">
        <v>18</v>
      </c>
      <c r="U14" s="344">
        <v>19</v>
      </c>
      <c r="V14" s="344">
        <v>20</v>
      </c>
      <c r="W14" s="344">
        <v>21</v>
      </c>
      <c r="X14" s="344">
        <v>22</v>
      </c>
      <c r="Y14" s="344">
        <v>23</v>
      </c>
      <c r="Z14" s="344">
        <v>24</v>
      </c>
      <c r="AA14" s="344">
        <v>25</v>
      </c>
      <c r="AB14" s="344">
        <v>26</v>
      </c>
      <c r="AC14" s="344">
        <v>27</v>
      </c>
      <c r="AD14" s="344">
        <v>28</v>
      </c>
      <c r="AE14" s="344">
        <v>29</v>
      </c>
      <c r="AF14" s="344">
        <v>30</v>
      </c>
      <c r="AG14" s="344">
        <v>31</v>
      </c>
      <c r="AH14" s="344">
        <v>32</v>
      </c>
      <c r="AI14" s="344">
        <v>33</v>
      </c>
      <c r="AJ14" s="344">
        <v>34</v>
      </c>
      <c r="AK14" s="344">
        <v>35</v>
      </c>
      <c r="AL14" s="344">
        <v>36</v>
      </c>
      <c r="AM14" s="344">
        <v>37</v>
      </c>
      <c r="AN14" s="344">
        <v>38</v>
      </c>
      <c r="AO14" s="344">
        <v>39</v>
      </c>
      <c r="AP14" s="344">
        <v>40</v>
      </c>
      <c r="AQ14" s="344">
        <v>41</v>
      </c>
      <c r="AR14" s="344">
        <v>42</v>
      </c>
      <c r="AS14" s="344">
        <v>43</v>
      </c>
      <c r="AT14" s="344">
        <v>44</v>
      </c>
      <c r="AU14" s="344">
        <v>45</v>
      </c>
      <c r="AV14" s="344">
        <v>46</v>
      </c>
      <c r="AW14" s="344">
        <v>47</v>
      </c>
      <c r="AX14" s="344">
        <v>48</v>
      </c>
      <c r="AY14" s="344">
        <v>49</v>
      </c>
      <c r="AZ14" s="344">
        <v>50</v>
      </c>
      <c r="BA14" s="344">
        <v>51</v>
      </c>
      <c r="BB14" s="344">
        <v>52</v>
      </c>
      <c r="BC14" s="345"/>
      <c r="BD14" s="346"/>
      <c r="BE14" s="347"/>
      <c r="BF14" s="348"/>
      <c r="BG14" s="348"/>
      <c r="BH14" s="347"/>
      <c r="BI14" s="347"/>
      <c r="BJ14" s="347"/>
      <c r="BK14" s="347"/>
    </row>
    <row r="15" spans="1:305" s="396" customFormat="1" x14ac:dyDescent="0.2">
      <c r="A15" s="442">
        <v>1</v>
      </c>
      <c r="B15" s="443"/>
      <c r="C15" s="349"/>
      <c r="D15" s="350"/>
      <c r="E15" s="351"/>
      <c r="F15" s="351"/>
      <c r="G15" s="352"/>
      <c r="H15" s="351"/>
      <c r="I15" s="350"/>
      <c r="J15" s="350"/>
      <c r="K15" s="353">
        <v>17</v>
      </c>
      <c r="L15" s="350"/>
      <c r="M15" s="350"/>
      <c r="N15" s="350"/>
      <c r="O15" s="350"/>
      <c r="P15" s="350"/>
      <c r="Q15" s="350"/>
      <c r="R15" s="350"/>
      <c r="S15" s="350"/>
      <c r="T15" s="350" t="s">
        <v>247</v>
      </c>
      <c r="U15" s="350" t="s">
        <v>247</v>
      </c>
      <c r="V15" s="350"/>
      <c r="W15" s="350"/>
      <c r="X15" s="354"/>
      <c r="Y15" s="350"/>
      <c r="Z15" s="350">
        <v>22</v>
      </c>
      <c r="AA15" s="350"/>
      <c r="AB15" s="354"/>
      <c r="AC15" s="350"/>
      <c r="AD15" s="350"/>
      <c r="AE15" s="350"/>
      <c r="AF15" s="350"/>
      <c r="AG15" s="354"/>
      <c r="AH15" s="350"/>
      <c r="AI15" s="350"/>
      <c r="AJ15" s="350"/>
      <c r="AK15" s="354"/>
      <c r="AL15" s="350"/>
      <c r="AM15" s="350"/>
      <c r="AN15" s="350"/>
      <c r="AO15" s="350"/>
      <c r="AP15" s="350"/>
      <c r="AQ15" s="350"/>
      <c r="AR15" s="355" t="s">
        <v>248</v>
      </c>
      <c r="AS15" s="350" t="s">
        <v>248</v>
      </c>
      <c r="AT15" s="350" t="s">
        <v>247</v>
      </c>
      <c r="AU15" s="350" t="s">
        <v>247</v>
      </c>
      <c r="AV15" s="350" t="s">
        <v>247</v>
      </c>
      <c r="AW15" s="350" t="s">
        <v>247</v>
      </c>
      <c r="AX15" s="350" t="s">
        <v>247</v>
      </c>
      <c r="AY15" s="350" t="s">
        <v>247</v>
      </c>
      <c r="AZ15" s="350" t="s">
        <v>247</v>
      </c>
      <c r="BA15" s="356" t="s">
        <v>247</v>
      </c>
      <c r="BB15" s="357" t="s">
        <v>247</v>
      </c>
      <c r="BC15" s="358">
        <v>1</v>
      </c>
      <c r="BD15" s="359">
        <v>39</v>
      </c>
      <c r="BE15" s="360"/>
      <c r="BF15" s="361"/>
      <c r="BG15" s="362"/>
      <c r="BH15" s="359">
        <v>2</v>
      </c>
      <c r="BI15" s="360"/>
      <c r="BJ15" s="363">
        <v>11</v>
      </c>
      <c r="BK15" s="364">
        <v>52</v>
      </c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  <c r="IW15" s="382"/>
      <c r="IX15" s="382"/>
      <c r="IY15" s="382"/>
      <c r="IZ15" s="382"/>
      <c r="JA15" s="382"/>
      <c r="JB15" s="382"/>
      <c r="JC15" s="382"/>
      <c r="JD15" s="382"/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</row>
    <row r="16" spans="1:305" x14ac:dyDescent="0.2">
      <c r="A16" s="444">
        <v>2</v>
      </c>
      <c r="B16" s="445"/>
      <c r="C16" s="353"/>
      <c r="D16" s="353"/>
      <c r="E16" s="353"/>
      <c r="F16" s="353"/>
      <c r="G16" s="353"/>
      <c r="H16" s="365"/>
      <c r="I16" s="353"/>
      <c r="J16" s="353"/>
      <c r="K16" s="353">
        <v>16</v>
      </c>
      <c r="L16" s="353"/>
      <c r="M16" s="353"/>
      <c r="N16" s="353"/>
      <c r="O16" s="353"/>
      <c r="P16" s="366"/>
      <c r="Q16" s="367"/>
      <c r="R16" s="353"/>
      <c r="S16" s="368" t="s">
        <v>249</v>
      </c>
      <c r="T16" s="369" t="s">
        <v>247</v>
      </c>
      <c r="U16" s="369" t="s">
        <v>247</v>
      </c>
      <c r="V16" s="353"/>
      <c r="W16" s="353"/>
      <c r="X16" s="353"/>
      <c r="Y16" s="353"/>
      <c r="Z16" s="353">
        <v>19</v>
      </c>
      <c r="AA16" s="353"/>
      <c r="AB16" s="365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70">
        <v>0</v>
      </c>
      <c r="AP16" s="368">
        <v>0</v>
      </c>
      <c r="AQ16" s="368">
        <v>8</v>
      </c>
      <c r="AR16" s="370">
        <v>8</v>
      </c>
      <c r="AS16" s="371" t="s">
        <v>248</v>
      </c>
      <c r="AT16" s="370" t="s">
        <v>250</v>
      </c>
      <c r="AU16" s="353" t="s">
        <v>247</v>
      </c>
      <c r="AV16" s="353" t="s">
        <v>247</v>
      </c>
      <c r="AW16" s="353" t="s">
        <v>247</v>
      </c>
      <c r="AX16" s="353" t="s">
        <v>247</v>
      </c>
      <c r="AY16" s="353" t="s">
        <v>247</v>
      </c>
      <c r="AZ16" s="353" t="s">
        <v>247</v>
      </c>
      <c r="BA16" s="353" t="s">
        <v>247</v>
      </c>
      <c r="BB16" s="372" t="s">
        <v>247</v>
      </c>
      <c r="BC16" s="373">
        <v>2</v>
      </c>
      <c r="BD16" s="359">
        <v>35</v>
      </c>
      <c r="BE16" s="359">
        <v>2</v>
      </c>
      <c r="BF16" s="359">
        <v>2</v>
      </c>
      <c r="BG16" s="359"/>
      <c r="BH16" s="359">
        <v>2</v>
      </c>
      <c r="BI16" s="359"/>
      <c r="BJ16" s="363">
        <v>11</v>
      </c>
      <c r="BK16" s="364">
        <v>52</v>
      </c>
    </row>
    <row r="17" spans="1:63" ht="12.75" customHeight="1" thickBot="1" x14ac:dyDescent="0.25">
      <c r="A17" s="446">
        <v>3</v>
      </c>
      <c r="B17" s="447"/>
      <c r="C17" s="367"/>
      <c r="D17" s="367"/>
      <c r="E17" s="367"/>
      <c r="F17" s="367"/>
      <c r="G17" s="367"/>
      <c r="H17" s="374"/>
      <c r="I17" s="367"/>
      <c r="J17" s="367"/>
      <c r="K17" s="367">
        <v>14</v>
      </c>
      <c r="L17" s="367"/>
      <c r="M17" s="367"/>
      <c r="N17" s="367"/>
      <c r="O17" s="367"/>
      <c r="P17" s="368"/>
      <c r="Q17" s="367">
        <v>0</v>
      </c>
      <c r="R17" s="367">
        <v>8</v>
      </c>
      <c r="S17" s="375">
        <v>8</v>
      </c>
      <c r="T17" s="369" t="s">
        <v>247</v>
      </c>
      <c r="U17" s="369" t="s">
        <v>247</v>
      </c>
      <c r="V17" s="367"/>
      <c r="W17" s="367"/>
      <c r="X17" s="367"/>
      <c r="Y17" s="367"/>
      <c r="Z17" s="367">
        <v>10</v>
      </c>
      <c r="AA17" s="367"/>
      <c r="AB17" s="374"/>
      <c r="AC17" s="367"/>
      <c r="AD17" s="367"/>
      <c r="AE17" s="368"/>
      <c r="AF17" s="367">
        <v>0</v>
      </c>
      <c r="AG17" s="367">
        <v>8</v>
      </c>
      <c r="AH17" s="367">
        <v>8</v>
      </c>
      <c r="AI17" s="376" t="s">
        <v>251</v>
      </c>
      <c r="AJ17" s="374" t="s">
        <v>252</v>
      </c>
      <c r="AK17" s="374" t="s">
        <v>252</v>
      </c>
      <c r="AL17" s="374" t="s">
        <v>252</v>
      </c>
      <c r="AM17" s="374" t="s">
        <v>252</v>
      </c>
      <c r="AN17" s="377" t="s">
        <v>253</v>
      </c>
      <c r="AO17" s="377" t="s">
        <v>253</v>
      </c>
      <c r="AP17" s="377" t="s">
        <v>253</v>
      </c>
      <c r="AQ17" s="377" t="s">
        <v>253</v>
      </c>
      <c r="AR17" s="374" t="s">
        <v>254</v>
      </c>
      <c r="AS17" s="374" t="s">
        <v>254</v>
      </c>
      <c r="AT17" s="374"/>
      <c r="AU17" s="353"/>
      <c r="AV17" s="353"/>
      <c r="AW17" s="353"/>
      <c r="AX17" s="353"/>
      <c r="AY17" s="353"/>
      <c r="AZ17" s="353"/>
      <c r="BA17" s="353"/>
      <c r="BB17" s="372"/>
      <c r="BC17" s="378">
        <v>3</v>
      </c>
      <c r="BD17" s="379">
        <v>24</v>
      </c>
      <c r="BE17" s="379">
        <v>2</v>
      </c>
      <c r="BF17" s="379">
        <v>4</v>
      </c>
      <c r="BG17" s="379">
        <v>4</v>
      </c>
      <c r="BH17" s="379">
        <v>1</v>
      </c>
      <c r="BI17" s="379">
        <v>6</v>
      </c>
      <c r="BJ17" s="380">
        <v>2</v>
      </c>
      <c r="BK17" s="381">
        <v>43</v>
      </c>
    </row>
    <row r="18" spans="1:63" ht="13.5" thickBot="1" x14ac:dyDescent="0.25">
      <c r="B18" s="383"/>
      <c r="BB18" s="384" t="s">
        <v>255</v>
      </c>
      <c r="BC18" s="385"/>
      <c r="BD18" s="386">
        <v>98</v>
      </c>
      <c r="BE18" s="386">
        <v>4</v>
      </c>
      <c r="BF18" s="386">
        <v>6</v>
      </c>
      <c r="BG18" s="386">
        <v>4</v>
      </c>
      <c r="BH18" s="386">
        <v>5</v>
      </c>
      <c r="BI18" s="386">
        <v>6</v>
      </c>
      <c r="BJ18" s="387">
        <v>24</v>
      </c>
      <c r="BK18" s="388">
        <v>147</v>
      </c>
    </row>
    <row r="19" spans="1:63" ht="12.75" customHeight="1" x14ac:dyDescent="0.2">
      <c r="A19" s="453" t="s">
        <v>256</v>
      </c>
      <c r="B19" s="453"/>
      <c r="C19" s="453"/>
      <c r="D19" s="453"/>
      <c r="E19" s="453"/>
      <c r="F19" s="453"/>
      <c r="G19" s="389"/>
      <c r="H19" s="453" t="s">
        <v>257</v>
      </c>
      <c r="I19" s="453"/>
      <c r="J19" s="453"/>
      <c r="K19" s="453"/>
      <c r="L19" s="453"/>
      <c r="M19" s="453"/>
      <c r="N19" s="453"/>
      <c r="O19" s="389"/>
      <c r="P19" s="453" t="s">
        <v>258</v>
      </c>
      <c r="Q19" s="453"/>
      <c r="R19" s="453"/>
      <c r="S19" s="453"/>
      <c r="T19" s="453"/>
      <c r="U19" s="453"/>
      <c r="V19" s="453"/>
      <c r="W19" s="390"/>
      <c r="X19" s="453" t="s">
        <v>259</v>
      </c>
      <c r="Y19" s="453"/>
      <c r="Z19" s="453"/>
      <c r="AA19" s="453"/>
      <c r="AB19" s="453"/>
      <c r="AC19" s="453"/>
      <c r="AD19" s="453"/>
      <c r="AE19" s="389"/>
      <c r="AF19" s="453" t="s">
        <v>260</v>
      </c>
      <c r="AG19" s="453"/>
      <c r="AH19" s="453"/>
      <c r="AI19" s="453"/>
      <c r="AJ19" s="453"/>
      <c r="AK19" s="453"/>
      <c r="AL19" s="453"/>
      <c r="AM19" s="389"/>
      <c r="AN19" s="453" t="s">
        <v>2</v>
      </c>
      <c r="AO19" s="453"/>
      <c r="AP19" s="453"/>
      <c r="AQ19" s="453"/>
      <c r="AR19" s="453"/>
      <c r="AS19" s="453"/>
      <c r="AT19" s="453"/>
      <c r="AU19" s="389"/>
      <c r="AV19" s="453" t="s">
        <v>261</v>
      </c>
      <c r="AW19" s="453"/>
      <c r="AX19" s="453"/>
      <c r="AY19" s="453"/>
      <c r="AZ19" s="453"/>
      <c r="BA19" s="453"/>
      <c r="BB19" s="453"/>
      <c r="BC19" s="487" t="s">
        <v>262</v>
      </c>
      <c r="BD19" s="487"/>
      <c r="BE19" s="487"/>
      <c r="BF19" s="487"/>
      <c r="BG19" s="453" t="s">
        <v>1</v>
      </c>
      <c r="BH19" s="453"/>
      <c r="BI19" s="453"/>
      <c r="BJ19" s="453"/>
      <c r="BK19" s="389"/>
    </row>
    <row r="20" spans="1:63" ht="12.75" customHeight="1" x14ac:dyDescent="0.2">
      <c r="A20" s="453"/>
      <c r="B20" s="453"/>
      <c r="C20" s="453"/>
      <c r="D20" s="453"/>
      <c r="E20" s="453"/>
      <c r="F20" s="453"/>
      <c r="G20" s="389"/>
      <c r="H20" s="453"/>
      <c r="I20" s="453"/>
      <c r="J20" s="453"/>
      <c r="K20" s="453"/>
      <c r="L20" s="453"/>
      <c r="M20" s="453"/>
      <c r="N20" s="453"/>
      <c r="O20" s="389"/>
      <c r="P20" s="453"/>
      <c r="Q20" s="453"/>
      <c r="R20" s="453"/>
      <c r="S20" s="453"/>
      <c r="T20" s="453"/>
      <c r="U20" s="453"/>
      <c r="V20" s="453"/>
      <c r="W20" s="390"/>
      <c r="X20" s="453"/>
      <c r="Y20" s="453"/>
      <c r="Z20" s="453"/>
      <c r="AA20" s="453"/>
      <c r="AB20" s="453"/>
      <c r="AC20" s="453"/>
      <c r="AD20" s="453"/>
      <c r="AE20" s="389"/>
      <c r="AF20" s="453"/>
      <c r="AG20" s="453"/>
      <c r="AH20" s="453"/>
      <c r="AI20" s="453"/>
      <c r="AJ20" s="453"/>
      <c r="AK20" s="453"/>
      <c r="AL20" s="453"/>
      <c r="AM20" s="389"/>
      <c r="AN20" s="453"/>
      <c r="AO20" s="453"/>
      <c r="AP20" s="453"/>
      <c r="AQ20" s="453"/>
      <c r="AR20" s="453"/>
      <c r="AS20" s="453"/>
      <c r="AT20" s="453"/>
      <c r="AU20" s="389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389"/>
    </row>
    <row r="21" spans="1:63" ht="12.75" customHeight="1" x14ac:dyDescent="0.2">
      <c r="A21" s="453"/>
      <c r="B21" s="453"/>
      <c r="C21" s="453"/>
      <c r="D21" s="453"/>
      <c r="E21" s="453"/>
      <c r="F21" s="453"/>
      <c r="G21" s="389"/>
      <c r="H21" s="453"/>
      <c r="I21" s="453"/>
      <c r="J21" s="453"/>
      <c r="K21" s="453"/>
      <c r="L21" s="453"/>
      <c r="M21" s="453"/>
      <c r="N21" s="453"/>
      <c r="O21" s="389"/>
      <c r="P21" s="453"/>
      <c r="Q21" s="453"/>
      <c r="R21" s="453"/>
      <c r="S21" s="453"/>
      <c r="T21" s="453"/>
      <c r="U21" s="453"/>
      <c r="V21" s="453"/>
      <c r="W21" s="390"/>
      <c r="X21" s="453"/>
      <c r="Y21" s="453"/>
      <c r="Z21" s="453"/>
      <c r="AA21" s="453"/>
      <c r="AB21" s="453"/>
      <c r="AC21" s="453"/>
      <c r="AD21" s="453"/>
      <c r="AE21" s="389"/>
      <c r="AF21" s="453"/>
      <c r="AG21" s="453"/>
      <c r="AH21" s="453"/>
      <c r="AI21" s="453"/>
      <c r="AJ21" s="453"/>
      <c r="AK21" s="453"/>
      <c r="AL21" s="453"/>
      <c r="AM21" s="389"/>
      <c r="AN21" s="453"/>
      <c r="AO21" s="453"/>
      <c r="AP21" s="453"/>
      <c r="AQ21" s="453"/>
      <c r="AR21" s="453"/>
      <c r="AS21" s="453"/>
      <c r="AT21" s="453"/>
      <c r="AU21" s="389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389"/>
    </row>
    <row r="22" spans="1:63" x14ac:dyDescent="0.2">
      <c r="A22" s="453"/>
      <c r="B22" s="453"/>
      <c r="C22" s="453"/>
      <c r="D22" s="453"/>
      <c r="E22" s="453"/>
      <c r="F22" s="453"/>
      <c r="G22" s="389"/>
      <c r="H22" s="453"/>
      <c r="I22" s="453"/>
      <c r="J22" s="453"/>
      <c r="K22" s="453"/>
      <c r="L22" s="453"/>
      <c r="M22" s="453"/>
      <c r="N22" s="453"/>
      <c r="O22" s="389"/>
      <c r="P22" s="453"/>
      <c r="Q22" s="453"/>
      <c r="R22" s="453"/>
      <c r="S22" s="453"/>
      <c r="T22" s="453"/>
      <c r="U22" s="453"/>
      <c r="V22" s="453"/>
      <c r="W22" s="390"/>
      <c r="X22" s="453"/>
      <c r="Y22" s="453"/>
      <c r="Z22" s="453"/>
      <c r="AA22" s="453"/>
      <c r="AB22" s="453"/>
      <c r="AC22" s="453"/>
      <c r="AD22" s="453"/>
      <c r="AE22" s="389"/>
      <c r="AF22" s="453"/>
      <c r="AG22" s="453"/>
      <c r="AH22" s="453"/>
      <c r="AI22" s="453"/>
      <c r="AJ22" s="453"/>
      <c r="AK22" s="453"/>
      <c r="AL22" s="453"/>
      <c r="AM22" s="389"/>
      <c r="AN22" s="453"/>
      <c r="AO22" s="453"/>
      <c r="AP22" s="453"/>
      <c r="AQ22" s="453"/>
      <c r="AR22" s="453"/>
      <c r="AS22" s="453"/>
      <c r="AT22" s="453"/>
      <c r="AU22" s="389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389"/>
    </row>
    <row r="23" spans="1:63" ht="12.75" customHeight="1" x14ac:dyDescent="0.2">
      <c r="A23" s="453"/>
      <c r="B23" s="453"/>
      <c r="C23" s="453"/>
      <c r="D23" s="453"/>
      <c r="E23" s="453"/>
      <c r="F23" s="453"/>
      <c r="G23" s="389"/>
      <c r="H23" s="453"/>
      <c r="I23" s="453"/>
      <c r="J23" s="453"/>
      <c r="K23" s="453"/>
      <c r="L23" s="453"/>
      <c r="M23" s="453"/>
      <c r="N23" s="453"/>
      <c r="O23" s="389"/>
      <c r="P23" s="453"/>
      <c r="Q23" s="453"/>
      <c r="R23" s="453"/>
      <c r="S23" s="453"/>
      <c r="T23" s="453"/>
      <c r="U23" s="453"/>
      <c r="V23" s="453"/>
      <c r="W23" s="390"/>
      <c r="X23" s="453"/>
      <c r="Y23" s="453"/>
      <c r="Z23" s="453"/>
      <c r="AA23" s="453"/>
      <c r="AB23" s="453"/>
      <c r="AC23" s="453"/>
      <c r="AD23" s="453"/>
      <c r="AE23" s="389"/>
      <c r="AF23" s="453"/>
      <c r="AG23" s="453"/>
      <c r="AH23" s="453"/>
      <c r="AI23" s="453"/>
      <c r="AJ23" s="453"/>
      <c r="AK23" s="453"/>
      <c r="AL23" s="453"/>
      <c r="AM23" s="389"/>
      <c r="AN23" s="453"/>
      <c r="AO23" s="453"/>
      <c r="AP23" s="453"/>
      <c r="AQ23" s="453"/>
      <c r="AR23" s="453"/>
      <c r="AS23" s="453"/>
      <c r="AT23" s="453"/>
      <c r="AU23" s="389"/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389"/>
    </row>
    <row r="24" spans="1:63" ht="12.75" customHeight="1" x14ac:dyDescent="0.2">
      <c r="B24" s="383"/>
      <c r="C24" s="391"/>
      <c r="D24" s="391"/>
      <c r="E24" s="391"/>
      <c r="F24" s="391"/>
      <c r="G24" s="391"/>
      <c r="H24" s="391"/>
      <c r="I24" s="389"/>
      <c r="J24" s="389"/>
      <c r="K24" s="389"/>
      <c r="L24" s="391"/>
      <c r="M24" s="391"/>
      <c r="N24" s="391"/>
      <c r="O24" s="391"/>
      <c r="P24" s="391"/>
      <c r="Q24" s="392"/>
      <c r="R24" s="393"/>
      <c r="S24" s="391"/>
      <c r="T24" s="391"/>
      <c r="U24" s="391"/>
      <c r="V24" s="391"/>
      <c r="W24" s="391"/>
      <c r="X24" s="391"/>
      <c r="Y24" s="391"/>
      <c r="Z24" s="391"/>
      <c r="AA24" s="394"/>
      <c r="AB24" s="394"/>
      <c r="AC24" s="391"/>
      <c r="AD24" s="391"/>
      <c r="AE24" s="391"/>
      <c r="AF24" s="391"/>
      <c r="AG24" s="391"/>
      <c r="AH24" s="391"/>
      <c r="AI24" s="389"/>
      <c r="AJ24" s="389"/>
      <c r="AK24" s="389"/>
      <c r="AL24" s="391"/>
      <c r="AM24" s="391"/>
      <c r="AN24" s="391"/>
      <c r="AO24" s="391"/>
      <c r="AP24" s="391"/>
      <c r="AQ24" s="394"/>
      <c r="AR24" s="394"/>
      <c r="AS24" s="391"/>
      <c r="AT24" s="391"/>
      <c r="AU24" s="391"/>
      <c r="AV24" s="391"/>
      <c r="AW24" s="391"/>
      <c r="AX24" s="391"/>
      <c r="AY24" s="394"/>
      <c r="AZ24" s="394"/>
      <c r="BA24" s="391"/>
      <c r="BB24" s="391"/>
      <c r="BC24" s="391"/>
      <c r="BD24" s="394"/>
      <c r="BE24" s="391"/>
      <c r="BF24" s="391"/>
      <c r="BG24" s="394"/>
      <c r="BH24" s="389"/>
      <c r="BI24" s="389"/>
      <c r="BJ24" s="389"/>
      <c r="BK24" s="389"/>
    </row>
    <row r="25" spans="1:63" ht="12.75" customHeight="1" x14ac:dyDescent="0.2">
      <c r="J25" s="492"/>
      <c r="K25" s="493"/>
      <c r="L25" s="489"/>
      <c r="O25" s="389"/>
      <c r="P25" s="389"/>
      <c r="R25" s="492" t="s">
        <v>263</v>
      </c>
      <c r="S25" s="493"/>
      <c r="T25" s="489"/>
      <c r="Z25" s="492">
        <v>8</v>
      </c>
      <c r="AA25" s="493"/>
      <c r="AB25" s="489"/>
      <c r="AH25" s="492" t="s">
        <v>252</v>
      </c>
      <c r="AI25" s="493"/>
      <c r="AJ25" s="489"/>
      <c r="AP25" s="492" t="s">
        <v>251</v>
      </c>
      <c r="AQ25" s="493"/>
      <c r="AR25" s="489"/>
      <c r="AX25" s="492" t="s">
        <v>254</v>
      </c>
      <c r="AY25" s="493"/>
      <c r="AZ25" s="489"/>
      <c r="BE25" s="488" t="s">
        <v>253</v>
      </c>
      <c r="BF25" s="489"/>
      <c r="BH25" s="488" t="s">
        <v>247</v>
      </c>
      <c r="BI25" s="489"/>
      <c r="BJ25" s="389"/>
      <c r="BK25" s="389"/>
    </row>
    <row r="26" spans="1:63" ht="12.75" customHeight="1" x14ac:dyDescent="0.2">
      <c r="J26" s="490"/>
      <c r="K26" s="494"/>
      <c r="L26" s="491"/>
      <c r="O26" s="389"/>
      <c r="P26" s="389"/>
      <c r="R26" s="490"/>
      <c r="S26" s="494"/>
      <c r="T26" s="491"/>
      <c r="Z26" s="490"/>
      <c r="AA26" s="494"/>
      <c r="AB26" s="491"/>
      <c r="AH26" s="490"/>
      <c r="AI26" s="494"/>
      <c r="AJ26" s="491"/>
      <c r="AP26" s="490"/>
      <c r="AQ26" s="494"/>
      <c r="AR26" s="491"/>
      <c r="AX26" s="490"/>
      <c r="AY26" s="494"/>
      <c r="AZ26" s="491"/>
      <c r="BE26" s="490"/>
      <c r="BF26" s="491"/>
      <c r="BH26" s="490"/>
      <c r="BI26" s="491"/>
      <c r="BJ26" s="389"/>
      <c r="BK26" s="389"/>
    </row>
    <row r="27" spans="1:63" ht="12.75" customHeight="1" x14ac:dyDescent="0.2">
      <c r="O27" s="389"/>
      <c r="P27" s="389"/>
      <c r="BF27" s="389"/>
      <c r="BH27" s="389"/>
      <c r="BI27" s="389"/>
      <c r="BJ27" s="389"/>
      <c r="BK27" s="389"/>
    </row>
    <row r="28" spans="1:63" ht="12.75" customHeight="1" x14ac:dyDescent="0.2">
      <c r="O28" s="389"/>
      <c r="P28" s="389"/>
      <c r="BF28" s="389"/>
      <c r="BH28" s="389"/>
      <c r="BI28" s="389"/>
      <c r="BJ28" s="389"/>
      <c r="BK28" s="389"/>
    </row>
    <row r="29" spans="1:63" ht="12.75" customHeight="1" x14ac:dyDescent="0.2">
      <c r="O29" s="389"/>
      <c r="P29" s="389"/>
      <c r="BF29" s="389"/>
      <c r="BH29" s="389"/>
      <c r="BI29" s="389"/>
      <c r="BJ29" s="389"/>
      <c r="BK29" s="389"/>
    </row>
    <row r="30" spans="1:63" x14ac:dyDescent="0.2"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</row>
    <row r="32" spans="1:63" x14ac:dyDescent="0.2">
      <c r="Q32" s="389"/>
      <c r="R32" s="389"/>
      <c r="S32" s="389"/>
      <c r="T32" s="389"/>
      <c r="U32" s="389"/>
      <c r="V32" s="389"/>
      <c r="W32" s="389"/>
    </row>
    <row r="33" spans="17:23" x14ac:dyDescent="0.2">
      <c r="Q33" s="389"/>
      <c r="R33" s="389"/>
      <c r="S33" s="389"/>
      <c r="T33" s="389"/>
      <c r="U33" s="389"/>
      <c r="V33" s="389"/>
      <c r="W33" s="389"/>
    </row>
    <row r="34" spans="17:23" x14ac:dyDescent="0.2">
      <c r="Q34" s="389"/>
      <c r="R34" s="389"/>
      <c r="S34" s="389"/>
      <c r="T34" s="389"/>
      <c r="U34" s="389"/>
      <c r="V34" s="389"/>
      <c r="W34" s="389"/>
    </row>
    <row r="35" spans="17:23" x14ac:dyDescent="0.2">
      <c r="Q35" s="389"/>
      <c r="R35" s="389"/>
      <c r="S35" s="389"/>
      <c r="T35" s="389"/>
      <c r="U35" s="389"/>
      <c r="V35" s="389"/>
      <c r="W35" s="389"/>
    </row>
    <row r="36" spans="17:23" x14ac:dyDescent="0.2">
      <c r="Q36" s="389"/>
      <c r="R36" s="389"/>
      <c r="S36" s="389"/>
      <c r="T36" s="389"/>
      <c r="U36" s="389"/>
      <c r="V36" s="389"/>
      <c r="W36" s="389"/>
    </row>
  </sheetData>
  <mergeCells count="59">
    <mergeCell ref="BE25:BF26"/>
    <mergeCell ref="BH25:BI26"/>
    <mergeCell ref="J25:L26"/>
    <mergeCell ref="R25:T26"/>
    <mergeCell ref="Z25:AB26"/>
    <mergeCell ref="AH25:AJ26"/>
    <mergeCell ref="AP25:AR26"/>
    <mergeCell ref="AX25:AZ26"/>
    <mergeCell ref="A19:F23"/>
    <mergeCell ref="H19:N23"/>
    <mergeCell ref="P19:V23"/>
    <mergeCell ref="X19:AD23"/>
    <mergeCell ref="AF19:AL23"/>
    <mergeCell ref="AN19:AT23"/>
    <mergeCell ref="BE4:BE13"/>
    <mergeCell ref="BF4:BG5"/>
    <mergeCell ref="BH4:BH13"/>
    <mergeCell ref="BI4:BI13"/>
    <mergeCell ref="AV19:BB23"/>
    <mergeCell ref="BC19:BF23"/>
    <mergeCell ref="BG19:BJ23"/>
    <mergeCell ref="BJ4:BJ13"/>
    <mergeCell ref="BK4:BK13"/>
    <mergeCell ref="BF6:BF13"/>
    <mergeCell ref="BG6:BG13"/>
    <mergeCell ref="AG4:AG13"/>
    <mergeCell ref="AH4:AJ5"/>
    <mergeCell ref="AK4:AK13"/>
    <mergeCell ref="AL4:AO5"/>
    <mergeCell ref="AP4:AS5"/>
    <mergeCell ref="AT4:AT13"/>
    <mergeCell ref="BF1:BJ1"/>
    <mergeCell ref="V2:BA2"/>
    <mergeCell ref="BD2:BJ2"/>
    <mergeCell ref="A3:BB3"/>
    <mergeCell ref="BC3:BK3"/>
    <mergeCell ref="A16:B16"/>
    <mergeCell ref="A17:B17"/>
    <mergeCell ref="P4:S5"/>
    <mergeCell ref="V1:AZ1"/>
    <mergeCell ref="BD1:BE1"/>
    <mergeCell ref="A4:B13"/>
    <mergeCell ref="AX4:AX13"/>
    <mergeCell ref="AY4:BB5"/>
    <mergeCell ref="BC4:BC13"/>
    <mergeCell ref="BD4:BD13"/>
    <mergeCell ref="AU4:AW5"/>
    <mergeCell ref="X4:X13"/>
    <mergeCell ref="Y4:AA5"/>
    <mergeCell ref="C4:F5"/>
    <mergeCell ref="G4:G13"/>
    <mergeCell ref="H4:J5"/>
    <mergeCell ref="AB4:AB13"/>
    <mergeCell ref="AC4:AF5"/>
    <mergeCell ref="A15:B15"/>
    <mergeCell ref="T4:T13"/>
    <mergeCell ref="U4:W5"/>
    <mergeCell ref="K4:K13"/>
    <mergeCell ref="L4:O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I10"/>
    </sheetView>
  </sheetViews>
  <sheetFormatPr defaultRowHeight="15" x14ac:dyDescent="0.25"/>
  <cols>
    <col min="1" max="1" width="7.42578125" style="32" customWidth="1"/>
    <col min="2" max="2" width="18.140625" style="32" customWidth="1"/>
    <col min="3" max="3" width="11" style="32" customWidth="1"/>
    <col min="4" max="4" width="16.85546875" style="32" customWidth="1"/>
    <col min="5" max="5" width="17.140625" style="32" customWidth="1"/>
    <col min="6" max="6" width="17.7109375" style="32" customWidth="1"/>
    <col min="7" max="7" width="18.85546875" style="32" customWidth="1"/>
    <col min="8" max="8" width="14.140625" style="32" customWidth="1"/>
    <col min="9" max="9" width="10.140625" style="32" customWidth="1"/>
  </cols>
  <sheetData>
    <row r="1" spans="1:14" s="3" customFormat="1" ht="15.75" x14ac:dyDescent="0.25">
      <c r="A1" s="495" t="s">
        <v>149</v>
      </c>
      <c r="B1" s="495"/>
      <c r="C1" s="495"/>
      <c r="D1" s="495"/>
      <c r="E1" s="495"/>
      <c r="F1" s="495"/>
      <c r="G1" s="495"/>
      <c r="H1" s="495"/>
      <c r="I1" s="495"/>
      <c r="J1" s="13"/>
      <c r="K1" s="13"/>
      <c r="L1" s="12"/>
      <c r="M1" s="12"/>
      <c r="N1" s="12"/>
    </row>
    <row r="2" spans="1:14" s="3" customFormat="1" ht="18.75" x14ac:dyDescent="0.2">
      <c r="A2" s="506" t="s">
        <v>148</v>
      </c>
      <c r="B2" s="506"/>
      <c r="C2" s="506"/>
      <c r="D2" s="506"/>
      <c r="E2" s="506"/>
      <c r="F2" s="506"/>
      <c r="G2" s="506"/>
      <c r="H2" s="506"/>
      <c r="I2" s="506"/>
      <c r="J2" s="66"/>
      <c r="K2" s="66"/>
      <c r="L2" s="66"/>
      <c r="M2" s="12"/>
      <c r="N2" s="12"/>
    </row>
    <row r="3" spans="1:14" s="3" customFormat="1" ht="16.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3"/>
      <c r="K3" s="13"/>
      <c r="L3" s="12"/>
      <c r="M3" s="12"/>
      <c r="N3" s="12"/>
    </row>
    <row r="4" spans="1:14" s="3" customFormat="1" ht="63" customHeight="1" x14ac:dyDescent="0.2">
      <c r="A4" s="496" t="s">
        <v>0</v>
      </c>
      <c r="B4" s="498" t="s">
        <v>109</v>
      </c>
      <c r="C4" s="500" t="s">
        <v>17</v>
      </c>
      <c r="D4" s="500" t="s">
        <v>18</v>
      </c>
      <c r="E4" s="500"/>
      <c r="F4" s="500" t="s">
        <v>2</v>
      </c>
      <c r="G4" s="500" t="s">
        <v>111</v>
      </c>
      <c r="H4" s="502" t="s">
        <v>1</v>
      </c>
      <c r="I4" s="504" t="s">
        <v>5</v>
      </c>
      <c r="J4" s="13"/>
      <c r="K4" s="13"/>
      <c r="L4" s="12"/>
      <c r="M4" s="12"/>
      <c r="N4" s="12"/>
    </row>
    <row r="5" spans="1:14" s="3" customFormat="1" ht="114" customHeight="1" thickBot="1" x14ac:dyDescent="0.25">
      <c r="A5" s="497"/>
      <c r="B5" s="499"/>
      <c r="C5" s="501"/>
      <c r="D5" s="16" t="s">
        <v>110</v>
      </c>
      <c r="E5" s="42" t="s">
        <v>105</v>
      </c>
      <c r="F5" s="501"/>
      <c r="G5" s="501"/>
      <c r="H5" s="503"/>
      <c r="I5" s="505"/>
      <c r="J5" s="13"/>
      <c r="K5" s="13"/>
      <c r="L5" s="12"/>
      <c r="M5" s="12"/>
      <c r="N5" s="12"/>
    </row>
    <row r="6" spans="1:14" s="3" customFormat="1" ht="16.149999999999999" customHeight="1" x14ac:dyDescent="0.25">
      <c r="A6" s="17">
        <v>1</v>
      </c>
      <c r="B6" s="18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7">
        <v>9</v>
      </c>
      <c r="J6" s="13"/>
      <c r="K6" s="13"/>
      <c r="L6" s="12"/>
      <c r="M6" s="12"/>
      <c r="N6" s="12"/>
    </row>
    <row r="7" spans="1:14" s="3" customFormat="1" ht="15.75" x14ac:dyDescent="0.25">
      <c r="A7" s="21" t="s">
        <v>106</v>
      </c>
      <c r="B7" s="22">
        <f>SUM(План!J7:K7)</f>
        <v>39</v>
      </c>
      <c r="C7" s="23">
        <v>1</v>
      </c>
      <c r="D7" s="23">
        <v>0</v>
      </c>
      <c r="E7" s="23">
        <v>0</v>
      </c>
      <c r="F7" s="96">
        <v>2</v>
      </c>
      <c r="G7" s="23">
        <v>0</v>
      </c>
      <c r="H7" s="24">
        <v>11</v>
      </c>
      <c r="I7" s="25">
        <f>SUM(B7:H7)</f>
        <v>53</v>
      </c>
      <c r="J7" s="13"/>
      <c r="K7" s="13"/>
      <c r="L7" s="12"/>
      <c r="M7" s="12"/>
      <c r="N7" s="12"/>
    </row>
    <row r="8" spans="1:14" s="3" customFormat="1" ht="15.75" x14ac:dyDescent="0.25">
      <c r="A8" s="21" t="s">
        <v>107</v>
      </c>
      <c r="B8" s="26">
        <f>SUM(План!L7:M7)</f>
        <v>35</v>
      </c>
      <c r="C8" s="23">
        <v>0</v>
      </c>
      <c r="D8" s="23">
        <v>3</v>
      </c>
      <c r="E8" s="23">
        <v>0</v>
      </c>
      <c r="F8" s="96">
        <v>2</v>
      </c>
      <c r="G8" s="23">
        <v>0</v>
      </c>
      <c r="H8" s="24">
        <v>11</v>
      </c>
      <c r="I8" s="25">
        <f>SUM(B8:H8)</f>
        <v>51</v>
      </c>
      <c r="J8" s="13"/>
      <c r="K8" s="13"/>
      <c r="L8" s="12"/>
      <c r="M8" s="12"/>
      <c r="N8" s="12"/>
    </row>
    <row r="9" spans="1:14" s="3" customFormat="1" ht="16.5" thickBot="1" x14ac:dyDescent="0.3">
      <c r="A9" s="21" t="s">
        <v>108</v>
      </c>
      <c r="B9" s="26">
        <f>SUM(План!N7:O7)</f>
        <v>24</v>
      </c>
      <c r="C9" s="23">
        <v>2</v>
      </c>
      <c r="D9" s="23">
        <v>4</v>
      </c>
      <c r="E9" s="23">
        <v>4</v>
      </c>
      <c r="F9" s="96">
        <v>1</v>
      </c>
      <c r="G9" s="23">
        <v>6</v>
      </c>
      <c r="H9" s="24">
        <v>2</v>
      </c>
      <c r="I9" s="25">
        <f>SUM(B9:H9)</f>
        <v>43</v>
      </c>
      <c r="J9" s="13"/>
      <c r="K9" s="13"/>
      <c r="L9" s="12"/>
      <c r="M9" s="12"/>
      <c r="N9" s="12"/>
    </row>
    <row r="10" spans="1:14" s="3" customFormat="1" ht="16.5" thickBot="1" x14ac:dyDescent="0.3">
      <c r="A10" s="27" t="s">
        <v>5</v>
      </c>
      <c r="B10" s="28">
        <f>SUM(B7:B9)</f>
        <v>98</v>
      </c>
      <c r="C10" s="29">
        <f>SUM(C7:C9)</f>
        <v>3</v>
      </c>
      <c r="D10" s="29">
        <f t="shared" ref="D10:G10" si="0">SUM(D7:D9)</f>
        <v>7</v>
      </c>
      <c r="E10" s="29">
        <f t="shared" si="0"/>
        <v>4</v>
      </c>
      <c r="F10" s="97">
        <f t="shared" si="0"/>
        <v>5</v>
      </c>
      <c r="G10" s="29">
        <f t="shared" si="0"/>
        <v>6</v>
      </c>
      <c r="H10" s="30">
        <f>SUM(H7:H9)</f>
        <v>24</v>
      </c>
      <c r="I10" s="31">
        <f>SUM(B10:H10)</f>
        <v>147</v>
      </c>
      <c r="J10" s="13"/>
      <c r="K10" s="13"/>
      <c r="L10" s="12"/>
      <c r="M10" s="12"/>
      <c r="N10" s="12"/>
    </row>
    <row r="11" spans="1:14" s="3" customForma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13"/>
      <c r="K11" s="13"/>
      <c r="L11" s="12"/>
      <c r="M11" s="12"/>
      <c r="N11" s="12"/>
    </row>
  </sheetData>
  <mergeCells count="10">
    <mergeCell ref="A1:I1"/>
    <mergeCell ref="A4:A5"/>
    <mergeCell ref="B4:B5"/>
    <mergeCell ref="C4:C5"/>
    <mergeCell ref="D4:E4"/>
    <mergeCell ref="F4:F5"/>
    <mergeCell ref="G4:G5"/>
    <mergeCell ref="H4:H5"/>
    <mergeCell ref="I4:I5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70" zoomScaleNormal="70" workbookViewId="0">
      <selection activeCell="A25" sqref="A25:B26"/>
    </sheetView>
  </sheetViews>
  <sheetFormatPr defaultColWidth="9.140625" defaultRowHeight="12.75" x14ac:dyDescent="0.2"/>
  <cols>
    <col min="1" max="1" width="7.140625" style="34" customWidth="1"/>
    <col min="2" max="2" width="73.42578125" style="33" customWidth="1"/>
    <col min="3" max="16384" width="9.140625" style="1"/>
  </cols>
  <sheetData>
    <row r="1" spans="1:2" ht="27" customHeight="1" thickBot="1" x14ac:dyDescent="0.25">
      <c r="A1" s="507" t="s">
        <v>150</v>
      </c>
      <c r="B1" s="507"/>
    </row>
    <row r="2" spans="1:2" ht="35.450000000000003" customHeight="1" x14ac:dyDescent="0.2">
      <c r="A2" s="69" t="s">
        <v>8</v>
      </c>
      <c r="B2" s="70" t="s">
        <v>7</v>
      </c>
    </row>
    <row r="3" spans="1:2" ht="16.5" customHeight="1" x14ac:dyDescent="0.2">
      <c r="A3" s="71"/>
      <c r="B3" s="72" t="s">
        <v>25</v>
      </c>
    </row>
    <row r="4" spans="1:2" ht="21.75" customHeight="1" x14ac:dyDescent="0.2">
      <c r="A4" s="73">
        <v>1</v>
      </c>
      <c r="B4" s="74" t="s">
        <v>112</v>
      </c>
    </row>
    <row r="5" spans="1:2" ht="21.75" customHeight="1" x14ac:dyDescent="0.2">
      <c r="A5" s="73">
        <v>2</v>
      </c>
      <c r="B5" s="74" t="s">
        <v>73</v>
      </c>
    </row>
    <row r="6" spans="1:2" ht="19.899999999999999" customHeight="1" x14ac:dyDescent="0.2">
      <c r="A6" s="73">
        <v>3</v>
      </c>
      <c r="B6" s="74" t="s">
        <v>71</v>
      </c>
    </row>
    <row r="7" spans="1:2" ht="37.5" x14ac:dyDescent="0.2">
      <c r="A7" s="73">
        <v>4</v>
      </c>
      <c r="B7" s="74" t="s">
        <v>74</v>
      </c>
    </row>
    <row r="8" spans="1:2" ht="18.75" x14ac:dyDescent="0.2">
      <c r="A8" s="73">
        <v>5</v>
      </c>
      <c r="B8" s="74" t="s">
        <v>72</v>
      </c>
    </row>
    <row r="9" spans="1:2" ht="18.75" x14ac:dyDescent="0.2">
      <c r="A9" s="73">
        <v>6</v>
      </c>
      <c r="B9" s="74" t="s">
        <v>113</v>
      </c>
    </row>
    <row r="10" spans="1:2" ht="18.75" x14ac:dyDescent="0.2">
      <c r="A10" s="73">
        <v>7</v>
      </c>
      <c r="B10" s="74" t="s">
        <v>114</v>
      </c>
    </row>
    <row r="11" spans="1:2" ht="18.75" x14ac:dyDescent="0.2">
      <c r="A11" s="73">
        <v>8</v>
      </c>
      <c r="B11" s="74" t="s">
        <v>115</v>
      </c>
    </row>
    <row r="12" spans="1:2" ht="18.75" x14ac:dyDescent="0.2">
      <c r="A12" s="73">
        <v>9</v>
      </c>
      <c r="B12" s="74" t="s">
        <v>116</v>
      </c>
    </row>
    <row r="13" spans="1:2" ht="18.75" x14ac:dyDescent="0.2">
      <c r="A13" s="73">
        <v>10</v>
      </c>
      <c r="B13" s="74" t="s">
        <v>117</v>
      </c>
    </row>
    <row r="14" spans="1:2" ht="18.75" x14ac:dyDescent="0.2">
      <c r="A14" s="73">
        <v>11</v>
      </c>
      <c r="B14" s="74" t="s">
        <v>118</v>
      </c>
    </row>
    <row r="15" spans="1:2" ht="18.75" x14ac:dyDescent="0.2">
      <c r="A15" s="73">
        <v>12</v>
      </c>
      <c r="B15" s="74" t="s">
        <v>119</v>
      </c>
    </row>
    <row r="16" spans="1:2" ht="18.75" x14ac:dyDescent="0.2">
      <c r="A16" s="73">
        <v>13</v>
      </c>
      <c r="B16" s="74" t="s">
        <v>120</v>
      </c>
    </row>
    <row r="17" spans="1:2" ht="18.75" x14ac:dyDescent="0.2">
      <c r="A17" s="73">
        <v>14</v>
      </c>
      <c r="B17" s="74" t="s">
        <v>121</v>
      </c>
    </row>
    <row r="18" spans="1:2" ht="18.75" x14ac:dyDescent="0.2">
      <c r="A18" s="73"/>
      <c r="B18" s="75" t="s">
        <v>26</v>
      </c>
    </row>
    <row r="19" spans="1:2" ht="18.600000000000001" customHeight="1" x14ac:dyDescent="0.2">
      <c r="A19" s="73">
        <v>1</v>
      </c>
      <c r="B19" s="74" t="s">
        <v>122</v>
      </c>
    </row>
    <row r="20" spans="1:2" ht="21" customHeight="1" x14ac:dyDescent="0.2">
      <c r="A20" s="73">
        <v>2</v>
      </c>
      <c r="B20" s="74" t="s">
        <v>123</v>
      </c>
    </row>
    <row r="21" spans="1:2" ht="19.5" customHeight="1" x14ac:dyDescent="0.2">
      <c r="A21" s="73"/>
      <c r="B21" s="76" t="s">
        <v>124</v>
      </c>
    </row>
    <row r="22" spans="1:2" ht="19.899999999999999" customHeight="1" x14ac:dyDescent="0.2">
      <c r="A22" s="73">
        <v>1</v>
      </c>
      <c r="B22" s="77" t="s">
        <v>75</v>
      </c>
    </row>
    <row r="23" spans="1:2" ht="18.75" x14ac:dyDescent="0.2">
      <c r="A23" s="73"/>
      <c r="B23" s="75" t="s">
        <v>27</v>
      </c>
    </row>
    <row r="24" spans="1:2" ht="18.75" x14ac:dyDescent="0.2">
      <c r="A24" s="71">
        <v>1</v>
      </c>
      <c r="B24" s="74" t="s">
        <v>125</v>
      </c>
    </row>
    <row r="25" spans="1:2" ht="18.75" x14ac:dyDescent="0.2">
      <c r="A25" s="71">
        <v>2</v>
      </c>
      <c r="B25" s="74" t="s">
        <v>76</v>
      </c>
    </row>
    <row r="26" spans="1:2" ht="19.5" thickBot="1" x14ac:dyDescent="0.25">
      <c r="A26" s="78">
        <v>3</v>
      </c>
      <c r="B26" s="79" t="s">
        <v>152</v>
      </c>
    </row>
  </sheetData>
  <mergeCells count="1">
    <mergeCell ref="A1:B1"/>
  </mergeCells>
  <phoneticPr fontId="3" type="noConversion"/>
  <pageMargins left="0.78740157480314965" right="0.39370078740157483" top="0.59055118110236227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 с печ</vt:lpstr>
      <vt:lpstr>План</vt:lpstr>
      <vt:lpstr>График УП</vt:lpstr>
      <vt:lpstr>Сводная</vt:lpstr>
      <vt:lpstr>Кабинеты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Galina_Pavlovna</dc:creator>
  <cp:lastModifiedBy>MetodKab</cp:lastModifiedBy>
  <cp:lastPrinted>2018-11-12T11:17:01Z</cp:lastPrinted>
  <dcterms:created xsi:type="dcterms:W3CDTF">2005-01-19T10:32:31Z</dcterms:created>
  <dcterms:modified xsi:type="dcterms:W3CDTF">2019-05-14T11:00:59Z</dcterms:modified>
</cp:coreProperties>
</file>