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saveExternalLinkValues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.shchukina\Desktop\Методист\15.02.19 Сварочное производство\Профессионалитет\15.02.19 Сварочное производство\2024\"/>
    </mc:Choice>
  </mc:AlternateContent>
  <xr:revisionPtr revIDLastSave="0" documentId="13_ncr:1_{40BDD7BF-3E17-4472-A5C3-CA43A32E4986}" xr6:coauthVersionLast="45" xr6:coauthVersionMax="45" xr10:uidLastSave="{00000000-0000-0000-0000-000000000000}"/>
  <bookViews>
    <workbookView xWindow="-120" yWindow="-120" windowWidth="29040" windowHeight="15840" tabRatio="750" activeTab="2" xr2:uid="{00000000-000D-0000-FFFF-FFFF00000000}"/>
  </bookViews>
  <sheets>
    <sheet name="1. Титул" sheetId="25" r:id="rId1"/>
    <sheet name="2, 3. К график, Сводные" sheetId="19" r:id="rId2"/>
    <sheet name="4. План уч проц ООО" sheetId="21" r:id="rId3"/>
    <sheet name="Start" sheetId="11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86" i="21" l="1"/>
  <c r="X86" i="21"/>
  <c r="I35" i="21"/>
  <c r="I36" i="21"/>
  <c r="I37" i="21"/>
  <c r="H37" i="21" s="1"/>
  <c r="I38" i="21"/>
  <c r="H38" i="21" s="1"/>
  <c r="I39" i="21"/>
  <c r="I40" i="21"/>
  <c r="I41" i="21"/>
  <c r="H41" i="21" s="1"/>
  <c r="I42" i="21"/>
  <c r="H42" i="21" s="1"/>
  <c r="I43" i="21"/>
  <c r="H34" i="21"/>
  <c r="H35" i="21"/>
  <c r="H36" i="21"/>
  <c r="H39" i="21"/>
  <c r="H40" i="21"/>
  <c r="H43" i="21"/>
  <c r="Z28" i="21"/>
  <c r="X28" i="21"/>
  <c r="AD86" i="21"/>
  <c r="V86" i="21"/>
  <c r="Z86" i="21"/>
  <c r="AD41" i="21"/>
  <c r="AB41" i="21"/>
  <c r="H33" i="21" l="1"/>
  <c r="Z10" i="21" l="1"/>
  <c r="Y10" i="21"/>
  <c r="X10" i="21"/>
  <c r="W10" i="21"/>
  <c r="V10" i="21"/>
  <c r="U10" i="21"/>
  <c r="T10" i="21"/>
  <c r="S10" i="21"/>
  <c r="R10" i="21"/>
  <c r="Q10" i="21"/>
  <c r="P10" i="21"/>
  <c r="O10" i="21"/>
  <c r="N10" i="21"/>
  <c r="M10" i="21"/>
  <c r="L10" i="21"/>
  <c r="K10" i="21"/>
  <c r="J10" i="21"/>
  <c r="I10" i="21"/>
  <c r="H10" i="21"/>
  <c r="H65" i="21" l="1"/>
  <c r="BC35" i="19" l="1"/>
  <c r="BC32" i="19"/>
  <c r="H63" i="21" l="1"/>
  <c r="H46" i="21"/>
  <c r="J46" i="21"/>
  <c r="H27" i="21" l="1"/>
  <c r="Z72" i="21"/>
  <c r="H67" i="21"/>
  <c r="H62" i="21"/>
  <c r="Z82" i="21"/>
  <c r="AB82" i="21"/>
  <c r="AD82" i="21"/>
  <c r="AH82" i="21"/>
  <c r="X82" i="21"/>
  <c r="Z81" i="21"/>
  <c r="AB81" i="21"/>
  <c r="AD81" i="21"/>
  <c r="AF81" i="21"/>
  <c r="AH81" i="21"/>
  <c r="AF88" i="21"/>
  <c r="AD88" i="21"/>
  <c r="AB88" i="21"/>
  <c r="Z88" i="21"/>
  <c r="X88" i="21"/>
  <c r="AF84" i="21"/>
  <c r="AH84" i="21"/>
  <c r="AH86" i="21"/>
  <c r="AF86" i="21"/>
  <c r="AD84" i="21"/>
  <c r="Z84" i="21"/>
  <c r="Z73" i="21"/>
  <c r="Z42" i="21"/>
  <c r="K33" i="21" l="1"/>
  <c r="M33" i="21"/>
  <c r="N33" i="21"/>
  <c r="O33" i="21"/>
  <c r="P33" i="21"/>
  <c r="Q33" i="21"/>
  <c r="R33" i="21"/>
  <c r="S33" i="21"/>
  <c r="T33" i="21"/>
  <c r="U33" i="21"/>
  <c r="V33" i="21"/>
  <c r="W33" i="21"/>
  <c r="X33" i="21"/>
  <c r="Y33" i="21"/>
  <c r="Z33" i="21"/>
  <c r="AA33" i="21"/>
  <c r="AB33" i="21"/>
  <c r="AC33" i="21"/>
  <c r="AD33" i="21"/>
  <c r="AE33" i="21"/>
  <c r="AF33" i="21"/>
  <c r="AG33" i="21"/>
  <c r="AH33" i="21"/>
  <c r="J38" i="21"/>
  <c r="L38" i="21" l="1"/>
  <c r="AA10" i="21"/>
  <c r="AB10" i="21"/>
  <c r="AC10" i="21"/>
  <c r="AD10" i="21"/>
  <c r="AE10" i="21"/>
  <c r="AF10" i="21"/>
  <c r="AG10" i="21"/>
  <c r="AH10" i="21"/>
  <c r="AH65" i="21" l="1"/>
  <c r="AF30" i="21"/>
  <c r="G44" i="21" l="1"/>
  <c r="G8" i="21" s="1"/>
  <c r="D44" i="21"/>
  <c r="D8" i="21" s="1"/>
  <c r="E44" i="21"/>
  <c r="E8" i="21" s="1"/>
  <c r="F44" i="21"/>
  <c r="F8" i="21" s="1"/>
  <c r="C44" i="21"/>
  <c r="C8" i="21" s="1"/>
  <c r="J36" i="21" l="1"/>
  <c r="J37" i="21"/>
  <c r="J35" i="21"/>
  <c r="J52" i="21"/>
  <c r="X26" i="21"/>
  <c r="K73" i="21" l="1"/>
  <c r="J73" i="21"/>
  <c r="L73" i="21" s="1"/>
  <c r="I73" i="21"/>
  <c r="K68" i="21"/>
  <c r="J68" i="21"/>
  <c r="I68" i="21"/>
  <c r="K63" i="21"/>
  <c r="J63" i="21"/>
  <c r="L63" i="21" s="1"/>
  <c r="I63" i="21"/>
  <c r="K58" i="21"/>
  <c r="J58" i="21"/>
  <c r="I58" i="21"/>
  <c r="I53" i="21"/>
  <c r="J53" i="21"/>
  <c r="K53" i="21"/>
  <c r="K52" i="21"/>
  <c r="L52" i="21"/>
  <c r="I52" i="21"/>
  <c r="H52" i="21" s="1"/>
  <c r="I47" i="21"/>
  <c r="J47" i="21"/>
  <c r="K47" i="21"/>
  <c r="K46" i="21"/>
  <c r="I46" i="21"/>
  <c r="K35" i="21"/>
  <c r="K36" i="21"/>
  <c r="K37" i="21"/>
  <c r="L37" i="21"/>
  <c r="K38" i="21"/>
  <c r="K39" i="21"/>
  <c r="J40" i="21"/>
  <c r="K40" i="21"/>
  <c r="J41" i="21"/>
  <c r="L41" i="21" s="1"/>
  <c r="K41" i="21"/>
  <c r="J42" i="21"/>
  <c r="K42" i="21"/>
  <c r="K43" i="21"/>
  <c r="K34" i="21"/>
  <c r="J34" i="21"/>
  <c r="I34" i="21"/>
  <c r="L46" i="21" l="1"/>
  <c r="H45" i="21"/>
  <c r="I33" i="21"/>
  <c r="L42" i="21"/>
  <c r="L34" i="21"/>
  <c r="H58" i="21"/>
  <c r="H57" i="21" s="1"/>
  <c r="L58" i="21"/>
  <c r="L68" i="21"/>
  <c r="H73" i="21"/>
  <c r="H72" i="21" s="1"/>
  <c r="H68" i="21"/>
  <c r="H53" i="21"/>
  <c r="H51" i="21" s="1"/>
  <c r="L53" i="21"/>
  <c r="H47" i="21"/>
  <c r="L47" i="21"/>
  <c r="L40" i="21"/>
  <c r="L36" i="21"/>
  <c r="L35" i="21"/>
  <c r="K28" i="21"/>
  <c r="K29" i="21"/>
  <c r="K30" i="21"/>
  <c r="K31" i="21"/>
  <c r="K32" i="21"/>
  <c r="K27" i="21"/>
  <c r="J27" i="21"/>
  <c r="L27" i="21" s="1"/>
  <c r="J28" i="21"/>
  <c r="L28" i="21" s="1"/>
  <c r="J29" i="21"/>
  <c r="L29" i="21" s="1"/>
  <c r="J30" i="21"/>
  <c r="L30" i="21" s="1"/>
  <c r="J31" i="21"/>
  <c r="L31" i="21" s="1"/>
  <c r="J32" i="21"/>
  <c r="L32" i="21" s="1"/>
  <c r="I28" i="21"/>
  <c r="I29" i="21"/>
  <c r="I30" i="21"/>
  <c r="I31" i="21"/>
  <c r="I32" i="21"/>
  <c r="I27" i="21"/>
  <c r="H44" i="21" l="1"/>
  <c r="H8" i="21" s="1"/>
  <c r="H29" i="21"/>
  <c r="I26" i="21"/>
  <c r="I9" i="21" s="1"/>
  <c r="Y45" i="21" l="1"/>
  <c r="Z45" i="21"/>
  <c r="Z44" i="21" s="1"/>
  <c r="AA45" i="21"/>
  <c r="AB45" i="21"/>
  <c r="AC45" i="21"/>
  <c r="AD45" i="21"/>
  <c r="AE45" i="21"/>
  <c r="AF45" i="21"/>
  <c r="AG45" i="21"/>
  <c r="AH45" i="21"/>
  <c r="K65" i="21" l="1"/>
  <c r="B33" i="19" l="1"/>
  <c r="B34" i="19"/>
  <c r="B35" i="19"/>
  <c r="B32" i="19"/>
  <c r="AN36" i="19"/>
  <c r="AL36" i="19"/>
  <c r="AI33" i="19"/>
  <c r="AI34" i="19"/>
  <c r="BC34" i="19" s="1"/>
  <c r="AI35" i="19"/>
  <c r="AI32" i="19"/>
  <c r="AZ36" i="19"/>
  <c r="AB34" i="19"/>
  <c r="AB35" i="19"/>
  <c r="AB33" i="19"/>
  <c r="AG36" i="19"/>
  <c r="AE36" i="19"/>
  <c r="AB32" i="19"/>
  <c r="S32" i="19"/>
  <c r="BF32" i="19" s="1"/>
  <c r="S33" i="19"/>
  <c r="S34" i="19"/>
  <c r="S35" i="19"/>
  <c r="Y36" i="19"/>
  <c r="V36" i="19"/>
  <c r="M36" i="19"/>
  <c r="G36" i="19"/>
  <c r="P33" i="19"/>
  <c r="P34" i="19"/>
  <c r="P35" i="19"/>
  <c r="P32" i="19"/>
  <c r="J33" i="19"/>
  <c r="J34" i="19"/>
  <c r="J35" i="19"/>
  <c r="D35" i="19" s="1"/>
  <c r="J32" i="19"/>
  <c r="D32" i="19" s="1"/>
  <c r="BC33" i="19" l="1"/>
  <c r="BF34" i="19"/>
  <c r="D34" i="19"/>
  <c r="S36" i="19"/>
  <c r="BF33" i="19"/>
  <c r="D33" i="19"/>
  <c r="BF35" i="19"/>
  <c r="J36" i="19"/>
  <c r="B36" i="19"/>
  <c r="D36" i="19"/>
  <c r="P36" i="19"/>
  <c r="AI36" i="19"/>
  <c r="AB36" i="19"/>
  <c r="BF36" i="19" l="1"/>
  <c r="BC36" i="19"/>
  <c r="J76" i="21"/>
  <c r="J71" i="21"/>
  <c r="J66" i="21"/>
  <c r="J61" i="21"/>
  <c r="J56" i="21"/>
  <c r="J50" i="21"/>
  <c r="AH72" i="21"/>
  <c r="L50" i="21" l="1"/>
  <c r="J39" i="21" l="1"/>
  <c r="K75" i="21"/>
  <c r="J75" i="21"/>
  <c r="K74" i="21"/>
  <c r="J74" i="21"/>
  <c r="K70" i="21"/>
  <c r="J70" i="21"/>
  <c r="O69" i="21"/>
  <c r="K69" i="21" s="1"/>
  <c r="J69" i="21"/>
  <c r="J65" i="21"/>
  <c r="O64" i="21"/>
  <c r="K64" i="21" s="1"/>
  <c r="K62" i="21" s="1"/>
  <c r="J64" i="21"/>
  <c r="P60" i="21"/>
  <c r="K60" i="21" s="1"/>
  <c r="J60" i="21"/>
  <c r="O59" i="21"/>
  <c r="K59" i="21" s="1"/>
  <c r="J59" i="21"/>
  <c r="P49" i="21"/>
  <c r="O48" i="21"/>
  <c r="K48" i="21" s="1"/>
  <c r="J48" i="21" s="1"/>
  <c r="P55" i="21"/>
  <c r="P51" i="21" s="1"/>
  <c r="O54" i="21"/>
  <c r="O51" i="21" s="1"/>
  <c r="J54" i="21"/>
  <c r="J55" i="21"/>
  <c r="K54" i="21"/>
  <c r="L56" i="21"/>
  <c r="H28" i="21"/>
  <c r="H30" i="21"/>
  <c r="H31" i="21"/>
  <c r="H32" i="21"/>
  <c r="M26" i="21"/>
  <c r="N26" i="21"/>
  <c r="O26" i="21"/>
  <c r="P26" i="21"/>
  <c r="Q26" i="21"/>
  <c r="R26" i="21"/>
  <c r="S26" i="21"/>
  <c r="T26" i="21"/>
  <c r="U26" i="21"/>
  <c r="V26" i="21"/>
  <c r="W26" i="21"/>
  <c r="Y26" i="21"/>
  <c r="Z26" i="21"/>
  <c r="Z9" i="21" s="1"/>
  <c r="AA26" i="21"/>
  <c r="AB26" i="21"/>
  <c r="AC26" i="21"/>
  <c r="AD26" i="21"/>
  <c r="AE26" i="21"/>
  <c r="AF26" i="21"/>
  <c r="AG26" i="21"/>
  <c r="AH26" i="21"/>
  <c r="I72" i="21"/>
  <c r="L72" i="21"/>
  <c r="M72" i="21"/>
  <c r="N72" i="21"/>
  <c r="Q72" i="21"/>
  <c r="R72" i="21"/>
  <c r="S72" i="21"/>
  <c r="T72" i="21"/>
  <c r="U72" i="21"/>
  <c r="V72" i="21"/>
  <c r="W72" i="21"/>
  <c r="X72" i="21"/>
  <c r="Y72" i="21"/>
  <c r="AA72" i="21"/>
  <c r="AB72" i="21"/>
  <c r="AC72" i="21"/>
  <c r="AD72" i="21"/>
  <c r="AE72" i="21"/>
  <c r="AF72" i="21"/>
  <c r="AG72" i="21"/>
  <c r="I67" i="21"/>
  <c r="L67" i="21"/>
  <c r="M67" i="21"/>
  <c r="N67" i="21"/>
  <c r="Q67" i="21"/>
  <c r="R67" i="21"/>
  <c r="S67" i="21"/>
  <c r="T67" i="21"/>
  <c r="U67" i="21"/>
  <c r="V67" i="21"/>
  <c r="W67" i="21"/>
  <c r="X67" i="21"/>
  <c r="Y67" i="21"/>
  <c r="Z67" i="21"/>
  <c r="AA67" i="21"/>
  <c r="AB67" i="21"/>
  <c r="AC67" i="21"/>
  <c r="AD67" i="21"/>
  <c r="AE67" i="21"/>
  <c r="AF67" i="21"/>
  <c r="AG67" i="21"/>
  <c r="AH67" i="21"/>
  <c r="I62" i="21"/>
  <c r="L62" i="21"/>
  <c r="M62" i="21"/>
  <c r="N62" i="21"/>
  <c r="P62" i="21"/>
  <c r="Q62" i="21"/>
  <c r="R62" i="21"/>
  <c r="S62" i="21"/>
  <c r="T62" i="21"/>
  <c r="U62" i="21"/>
  <c r="V62" i="21"/>
  <c r="W62" i="21"/>
  <c r="X62" i="21"/>
  <c r="Y62" i="21"/>
  <c r="Z62" i="21"/>
  <c r="AA62" i="21"/>
  <c r="AB62" i="21"/>
  <c r="AC62" i="21"/>
  <c r="AD62" i="21"/>
  <c r="AE62" i="21"/>
  <c r="AF62" i="21"/>
  <c r="AG62" i="21"/>
  <c r="AH62" i="21"/>
  <c r="I57" i="21"/>
  <c r="L57" i="21"/>
  <c r="M57" i="21"/>
  <c r="N57" i="21"/>
  <c r="Q57" i="21"/>
  <c r="R57" i="21"/>
  <c r="S57" i="21"/>
  <c r="T57" i="21"/>
  <c r="U57" i="21"/>
  <c r="V57" i="21"/>
  <c r="W57" i="21"/>
  <c r="X57" i="21"/>
  <c r="Y57" i="21"/>
  <c r="Z57" i="21"/>
  <c r="AA57" i="21"/>
  <c r="AB57" i="21"/>
  <c r="AC57" i="21"/>
  <c r="AD57" i="21"/>
  <c r="AE57" i="21"/>
  <c r="AF57" i="21"/>
  <c r="AG57" i="21"/>
  <c r="AH57" i="21"/>
  <c r="I45" i="21"/>
  <c r="M45" i="21"/>
  <c r="N45" i="21"/>
  <c r="Q45" i="21"/>
  <c r="R45" i="21"/>
  <c r="S45" i="21"/>
  <c r="T45" i="21"/>
  <c r="U45" i="21"/>
  <c r="V45" i="21"/>
  <c r="W45" i="21"/>
  <c r="X45" i="21"/>
  <c r="I51" i="21"/>
  <c r="M51" i="21"/>
  <c r="N51" i="21"/>
  <c r="Q51" i="21"/>
  <c r="R51" i="21"/>
  <c r="S51" i="21"/>
  <c r="T51" i="21"/>
  <c r="U51" i="21"/>
  <c r="V51" i="21"/>
  <c r="W51" i="21"/>
  <c r="X51" i="21"/>
  <c r="Y51" i="21"/>
  <c r="Z51" i="21"/>
  <c r="AA51" i="21"/>
  <c r="AB51" i="21"/>
  <c r="AC51" i="21"/>
  <c r="AD51" i="21"/>
  <c r="AE51" i="21"/>
  <c r="AF51" i="21"/>
  <c r="AG51" i="21"/>
  <c r="AH51" i="21"/>
  <c r="H26" i="21" l="1"/>
  <c r="K55" i="21"/>
  <c r="AH44" i="21"/>
  <c r="O62" i="21"/>
  <c r="Q44" i="21"/>
  <c r="Q8" i="21" s="1"/>
  <c r="P67" i="21"/>
  <c r="Y44" i="21"/>
  <c r="J43" i="21"/>
  <c r="J33" i="21" s="1"/>
  <c r="O72" i="21"/>
  <c r="O44" i="21" s="1"/>
  <c r="O8" i="21" s="1"/>
  <c r="I44" i="21"/>
  <c r="I8" i="21" s="1"/>
  <c r="AB44" i="21"/>
  <c r="P45" i="21"/>
  <c r="K49" i="21"/>
  <c r="J49" i="21" s="1"/>
  <c r="X44" i="21"/>
  <c r="AA44" i="21"/>
  <c r="S44" i="21"/>
  <c r="AE44" i="21"/>
  <c r="R44" i="21"/>
  <c r="U9" i="21"/>
  <c r="U79" i="21" s="1"/>
  <c r="AF44" i="21"/>
  <c r="L39" i="21"/>
  <c r="AG44" i="21"/>
  <c r="AC44" i="21"/>
  <c r="AD44" i="21"/>
  <c r="P57" i="21"/>
  <c r="P72" i="21"/>
  <c r="K67" i="21"/>
  <c r="K72" i="21"/>
  <c r="W44" i="21"/>
  <c r="J67" i="21"/>
  <c r="K57" i="21"/>
  <c r="J72" i="21"/>
  <c r="L45" i="21"/>
  <c r="J57" i="21"/>
  <c r="J51" i="21"/>
  <c r="J62" i="21"/>
  <c r="O67" i="21"/>
  <c r="O57" i="21"/>
  <c r="O45" i="21"/>
  <c r="L51" i="21"/>
  <c r="K51" i="21"/>
  <c r="M44" i="21"/>
  <c r="U44" i="21"/>
  <c r="U8" i="21" s="1"/>
  <c r="T44" i="21"/>
  <c r="V44" i="21"/>
  <c r="N44" i="21"/>
  <c r="K26" i="21"/>
  <c r="AD9" i="21"/>
  <c r="AD79" i="21" s="1"/>
  <c r="AF9" i="21"/>
  <c r="AF79" i="21" s="1"/>
  <c r="P44" i="21" l="1"/>
  <c r="S8" i="21"/>
  <c r="AA8" i="21"/>
  <c r="W8" i="21"/>
  <c r="P8" i="21"/>
  <c r="L43" i="21"/>
  <c r="L33" i="21" s="1"/>
  <c r="Y8" i="21"/>
  <c r="R8" i="21"/>
  <c r="K45" i="21"/>
  <c r="K44" i="21" s="1"/>
  <c r="K8" i="21" s="1"/>
  <c r="Z8" i="21"/>
  <c r="Z79" i="21"/>
  <c r="Y9" i="21"/>
  <c r="Y79" i="21" s="1"/>
  <c r="AB9" i="21"/>
  <c r="AB79" i="21" s="1"/>
  <c r="AE9" i="21"/>
  <c r="AE79" i="21" s="1"/>
  <c r="AE8" i="21"/>
  <c r="V9" i="21"/>
  <c r="V79" i="21" s="1"/>
  <c r="V8" i="21"/>
  <c r="M8" i="21"/>
  <c r="M9" i="21"/>
  <c r="AG8" i="21"/>
  <c r="AG9" i="21"/>
  <c r="AG79" i="21" s="1"/>
  <c r="AC9" i="21"/>
  <c r="AC79" i="21" s="1"/>
  <c r="AC8" i="21"/>
  <c r="T8" i="21"/>
  <c r="T9" i="21"/>
  <c r="P9" i="21"/>
  <c r="W9" i="21"/>
  <c r="W79" i="21" s="1"/>
  <c r="AB8" i="21"/>
  <c r="AF8" i="21"/>
  <c r="N8" i="21"/>
  <c r="N9" i="21"/>
  <c r="AA9" i="21"/>
  <c r="AA79" i="21" s="1"/>
  <c r="AH9" i="21"/>
  <c r="AH79" i="21" s="1"/>
  <c r="AH8" i="21"/>
  <c r="AD8" i="21"/>
  <c r="X8" i="21"/>
  <c r="X9" i="21"/>
  <c r="X79" i="21" s="1"/>
  <c r="O9" i="21"/>
  <c r="K9" i="21"/>
  <c r="L44" i="21"/>
  <c r="J45" i="21"/>
  <c r="J44" i="21" s="1"/>
  <c r="L26" i="21" l="1"/>
  <c r="J26" i="21"/>
  <c r="L9" i="21" l="1"/>
  <c r="L8" i="21"/>
  <c r="J9" i="21"/>
  <c r="J8" i="21"/>
  <c r="H9" i="21"/>
</calcChain>
</file>

<file path=xl/sharedStrings.xml><?xml version="1.0" encoding="utf-8"?>
<sst xmlns="http://schemas.openxmlformats.org/spreadsheetml/2006/main" count="478" uniqueCount="325">
  <si>
    <t>История</t>
  </si>
  <si>
    <t>Физическая культура</t>
  </si>
  <si>
    <t>Математика</t>
  </si>
  <si>
    <t>Безопасность жизнедеятельности</t>
  </si>
  <si>
    <t>Учебная практика</t>
  </si>
  <si>
    <t>Индекс</t>
  </si>
  <si>
    <t>*</t>
  </si>
  <si>
    <t>Всего</t>
  </si>
  <si>
    <t>Производственная практика (преддипломная)</t>
  </si>
  <si>
    <t>Государственная итоговая аттестация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</si>
  <si>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</si>
  <si>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</si>
  <si>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</si>
  <si>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</si>
  <si>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</si>
  <si>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</si>
  <si>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</si>
  <si>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</si>
  <si>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</si>
  <si>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</si>
  <si>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</si>
  <si>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</si>
  <si>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III</t>
  </si>
  <si>
    <t>Обозначения:</t>
  </si>
  <si>
    <t>Обучение по дисциплинам и междисциплинарным курсам</t>
  </si>
  <si>
    <t>Промежуточная аттестация</t>
  </si>
  <si>
    <t>ГИА</t>
  </si>
  <si>
    <t>Каникулы</t>
  </si>
  <si>
    <t>УЧЕБНЫЙ ПЛАН</t>
  </si>
  <si>
    <t>программы подготовки специалистов среднего звена</t>
  </si>
  <si>
    <t>Государственное бюджетное профессиональное образовательное учреждение Московской области «Щелковский колледж»</t>
  </si>
  <si>
    <t>по специальности среднего профессионального образования</t>
  </si>
  <si>
    <t>3г 10м</t>
  </si>
  <si>
    <t>при реализации программы среднего общего образования</t>
  </si>
  <si>
    <t xml:space="preserve">     № </t>
  </si>
  <si>
    <t>Объем образовательной программы в академических часах</t>
  </si>
  <si>
    <t>урок, лекция, семинар</t>
  </si>
  <si>
    <t>практическое занятие, лабораторное занятие</t>
  </si>
  <si>
    <t>учебная</t>
  </si>
  <si>
    <t>производственная</t>
  </si>
  <si>
    <t>Объем работы обучающихся во взаимодействии с преподавателем</t>
  </si>
  <si>
    <t>3. План учебного процесса</t>
  </si>
  <si>
    <t>Объем образовательной программы (час.)</t>
  </si>
  <si>
    <t>Распределение часов по курсам и семестрам (час. в семестр)</t>
  </si>
  <si>
    <t>1 курс</t>
  </si>
  <si>
    <t>2 курс</t>
  </si>
  <si>
    <t>3 курс</t>
  </si>
  <si>
    <t>4 курс</t>
  </si>
  <si>
    <t xml:space="preserve">экзамен </t>
  </si>
  <si>
    <t>зачет</t>
  </si>
  <si>
    <t>Русский язык</t>
  </si>
  <si>
    <t>Литература</t>
  </si>
  <si>
    <t>Информатика</t>
  </si>
  <si>
    <t>ОП.00</t>
  </si>
  <si>
    <t>ОП.09</t>
  </si>
  <si>
    <t>П.00</t>
  </si>
  <si>
    <t>ГИА.00</t>
  </si>
  <si>
    <t>Дисциплин и МДК</t>
  </si>
  <si>
    <t>Промежуточной аттестации</t>
  </si>
  <si>
    <t>Учебной практики</t>
  </si>
  <si>
    <t>Экзаменов</t>
  </si>
  <si>
    <t>Наименование циклов, предметов,
дисциплин, профессиональных модулей, МДК, практик</t>
  </si>
  <si>
    <t>дифференцированный зачет</t>
  </si>
  <si>
    <t>Самостоятельная работа</t>
  </si>
  <si>
    <t xml:space="preserve">   в том числе</t>
  </si>
  <si>
    <t xml:space="preserve">Формы контроля    </t>
  </si>
  <si>
    <t>практика</t>
  </si>
  <si>
    <t>Объем образовательной программы в академических часах, в т.ч. учебные занятия,самостоятельная работа,  практика, промежуточная аттестация, ГИА</t>
  </si>
  <si>
    <t>Всего учебных занятий</t>
  </si>
  <si>
    <t>Контрольная работа</t>
  </si>
  <si>
    <t>Контрольных работ</t>
  </si>
  <si>
    <t>Физика</t>
  </si>
  <si>
    <t>Химия</t>
  </si>
  <si>
    <t>Биология</t>
  </si>
  <si>
    <t>ОП.02</t>
  </si>
  <si>
    <t>ОП.03</t>
  </si>
  <si>
    <t>ОП.04</t>
  </si>
  <si>
    <t>ОП.05</t>
  </si>
  <si>
    <t>ОП.06</t>
  </si>
  <si>
    <t>ОП.07</t>
  </si>
  <si>
    <t>ОП.08</t>
  </si>
  <si>
    <t>ПМ.01</t>
  </si>
  <si>
    <t>МДК.01.01</t>
  </si>
  <si>
    <t>МДК.01.02</t>
  </si>
  <si>
    <t xml:space="preserve">Учебная практика </t>
  </si>
  <si>
    <t>ПП.01</t>
  </si>
  <si>
    <t>ПМ.02</t>
  </si>
  <si>
    <t>МДК.02.01</t>
  </si>
  <si>
    <t>МДК.02.02</t>
  </si>
  <si>
    <t>УП.02</t>
  </si>
  <si>
    <t>ПП.02</t>
  </si>
  <si>
    <t>МДК.03.01</t>
  </si>
  <si>
    <t>УП.03</t>
  </si>
  <si>
    <t>ПП.03</t>
  </si>
  <si>
    <t>УП.04</t>
  </si>
  <si>
    <t>Курсы</t>
  </si>
  <si>
    <t>29.IX - 5.X</t>
  </si>
  <si>
    <t>27.X - 2.XI</t>
  </si>
  <si>
    <t>29.XII - 4.I</t>
  </si>
  <si>
    <t>26.I - 1.II</t>
  </si>
  <si>
    <t>23.II - 1.III</t>
  </si>
  <si>
    <t>30.III - 5.IV</t>
  </si>
  <si>
    <t>27.IV - 3.V</t>
  </si>
  <si>
    <t>29.VI - 5.VII</t>
  </si>
  <si>
    <t>27.VII - 2.VIII</t>
  </si>
  <si>
    <t>═</t>
  </si>
  <si>
    <t>х</t>
  </si>
  <si>
    <t>2 Сводные данные по бюджету времени</t>
  </si>
  <si>
    <t>Курс</t>
  </si>
  <si>
    <t>Практики</t>
  </si>
  <si>
    <t>Производственная практика (по профилю специальности)</t>
  </si>
  <si>
    <t>1 сем</t>
  </si>
  <si>
    <t>2 сем</t>
  </si>
  <si>
    <t>нед.</t>
  </si>
  <si>
    <t>час. обяз. уч. занятий</t>
  </si>
  <si>
    <t>X</t>
  </si>
  <si>
    <t xml:space="preserve">   Обучение по дисциплинам и междисциплинарным курсам</t>
  </si>
  <si>
    <t>0</t>
  </si>
  <si>
    <t xml:space="preserve">   Учебная практика</t>
  </si>
  <si>
    <t>::</t>
  </si>
  <si>
    <t xml:space="preserve">   Промежуточная аттестация</t>
  </si>
  <si>
    <t>8</t>
  </si>
  <si>
    <t xml:space="preserve">   Производственная практика (по профилю специальности)</t>
  </si>
  <si>
    <t xml:space="preserve">   Государственная итоговая аттестация</t>
  </si>
  <si>
    <t>=</t>
  </si>
  <si>
    <t xml:space="preserve">   Каникулы</t>
  </si>
  <si>
    <t xml:space="preserve">   Производственная практика (преддипломная)</t>
  </si>
  <si>
    <t xml:space="preserve">   Неделя отсутствует</t>
  </si>
  <si>
    <t>1</t>
  </si>
  <si>
    <t>2</t>
  </si>
  <si>
    <t>3</t>
  </si>
  <si>
    <t>4</t>
  </si>
  <si>
    <t>5</t>
  </si>
  <si>
    <t>6</t>
  </si>
  <si>
    <t>7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</si>
  <si>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</si>
  <si>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</si>
  <si>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</si>
  <si>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</si>
  <si>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</si>
  <si>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</si>
  <si>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</si>
  <si>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</si>
  <si>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</si>
  <si>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</si>
  <si>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</si>
  <si>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</si>
  <si>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</si>
  <si>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</si>
  <si>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</si>
  <si>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</si>
  <si>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</si>
  <si>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</si>
  <si>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</si>
  <si>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</si>
  <si>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</si>
  <si>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</si>
  <si>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</si>
  <si>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</si>
  <si>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</si>
  <si>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</si>
  <si>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</si>
  <si>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</si>
  <si>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</si>
  <si>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</si>
  <si>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</si>
  <si>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</si>
  <si>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</si>
  <si>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</si>
  <si>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</si>
  <si>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</si>
  <si>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</si>
  <si>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</si>
  <si>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</si>
  <si>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</si>
  <si>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</si>
  <si>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</si>
  <si>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Производственной практики (преддипломной)</t>
  </si>
  <si>
    <t>Дифференцированных зачетов</t>
  </si>
  <si>
    <t>Общепрофессиональный цикл</t>
  </si>
  <si>
    <t>Профессиональный цикл</t>
  </si>
  <si>
    <t>Инженерная графика</t>
  </si>
  <si>
    <t>1 сем.           17   недель</t>
  </si>
  <si>
    <t>МДК.04.01</t>
  </si>
  <si>
    <t>Министерство образования Московской области</t>
  </si>
  <si>
    <t>(ГБПОУ МО «Щелковский колледж»)</t>
  </si>
  <si>
    <t>СОГЛАСОВАНО</t>
  </si>
  <si>
    <t>УТВЕРЖДАЮ</t>
  </si>
  <si>
    <t>Представители  работодателя:</t>
  </si>
  <si>
    <t>Директор ГБПОУ МО «Щелковский колледж»</t>
  </si>
  <si>
    <t>____________________________________</t>
  </si>
  <si>
    <t>По программе базовой подготовки</t>
  </si>
  <si>
    <t>Квалификация</t>
  </si>
  <si>
    <t>Форма обучения</t>
  </si>
  <si>
    <t>очная</t>
  </si>
  <si>
    <t xml:space="preserve">Нормативный срок обучения - </t>
  </si>
  <si>
    <t>на базе основного  общего образования</t>
  </si>
  <si>
    <t>Профиль получаемого профессионального образования</t>
  </si>
  <si>
    <t>Технологический</t>
  </si>
  <si>
    <t xml:space="preserve">Приказ об утверждении ФГОС от </t>
  </si>
  <si>
    <t>Группа</t>
  </si>
  <si>
    <t>Год начала подготовки по УП</t>
  </si>
  <si>
    <t>Индивидуальный учебный проект*/Курсовой проект</t>
  </si>
  <si>
    <t xml:space="preserve">экзамен
</t>
  </si>
  <si>
    <t>3 семестр самостоятельная работа</t>
  </si>
  <si>
    <t>4 семестр самостоятельная работа</t>
  </si>
  <si>
    <t>5 семестр самостоятельная работа</t>
  </si>
  <si>
    <t>6 семестр самостоятельная работа</t>
  </si>
  <si>
    <t>7 семестр самостоятельная работа</t>
  </si>
  <si>
    <t>8 семестр самостоятельная работа</t>
  </si>
  <si>
    <t>Экзамен по модулю</t>
  </si>
  <si>
    <t>«_____»__________________2020 г.</t>
  </si>
  <si>
    <t>_____________________ Ф. В. Бубич</t>
  </si>
  <si>
    <t>самостоятельная работа в рамках экзамеционной сессии</t>
  </si>
  <si>
    <t>консультации</t>
  </si>
  <si>
    <t>Производственной практики по (профилю специальности)</t>
  </si>
  <si>
    <t>Обществознание</t>
  </si>
  <si>
    <t>География</t>
  </si>
  <si>
    <t>Индивидуальный проект</t>
  </si>
  <si>
    <t>В том числе в форме практической подготовки</t>
  </si>
  <si>
    <t xml:space="preserve"> </t>
  </si>
  <si>
    <t xml:space="preserve">Иностранный язык  </t>
  </si>
  <si>
    <t>СГ.00</t>
  </si>
  <si>
    <t>Социально-гуманитарный цикл</t>
  </si>
  <si>
    <t>СГ.01</t>
  </si>
  <si>
    <t>История России</t>
  </si>
  <si>
    <t>СГ.02</t>
  </si>
  <si>
    <t>Иностранный язык в
профессиональной деятельности</t>
  </si>
  <si>
    <t>СГ.03</t>
  </si>
  <si>
    <t>СГ.04</t>
  </si>
  <si>
    <t>СГ.05</t>
  </si>
  <si>
    <t xml:space="preserve">Основы финансовой грамотности </t>
  </si>
  <si>
    <t>УП.01.01</t>
  </si>
  <si>
    <t>Производственная практика</t>
  </si>
  <si>
    <t>ПM.02 ЭК</t>
  </si>
  <si>
    <t>ПМ. 03</t>
  </si>
  <si>
    <t>ПM.03 ЭК</t>
  </si>
  <si>
    <t>ПМ. 04</t>
  </si>
  <si>
    <t>ПП.04</t>
  </si>
  <si>
    <t>ПM.04 ЭК</t>
  </si>
  <si>
    <t>ПМ.05</t>
  </si>
  <si>
    <t>МДК.05.01</t>
  </si>
  <si>
    <t>УП.05</t>
  </si>
  <si>
    <t>ПП.05</t>
  </si>
  <si>
    <t>ПДП</t>
  </si>
  <si>
    <t>Производственная  практика (преддипломная)</t>
  </si>
  <si>
    <t>3,4,5,6,7,8</t>
  </si>
  <si>
    <t>17 23</t>
  </si>
  <si>
    <t>24 -31</t>
  </si>
  <si>
    <t>Сварочное производство</t>
  </si>
  <si>
    <t xml:space="preserve">Информационные технологии в профессиональной деятельности </t>
  </si>
  <si>
    <t>Охрана труда</t>
  </si>
  <si>
    <t>Экономика организации</t>
  </si>
  <si>
    <t xml:space="preserve">Менеджмент </t>
  </si>
  <si>
    <t xml:space="preserve">Техническая механика </t>
  </si>
  <si>
    <t xml:space="preserve">Материаловедение </t>
  </si>
  <si>
    <t xml:space="preserve">Электротехника и электроника </t>
  </si>
  <si>
    <t xml:space="preserve">Метрология, стандартизация и сертификация </t>
  </si>
  <si>
    <t>ОП.10</t>
  </si>
  <si>
    <t>Технологические процессы в машиностроении</t>
  </si>
  <si>
    <t>Подготовка и осуществление технологических процессов изготовления сварных конструкций</t>
  </si>
  <si>
    <t>Технология сварочных работ</t>
  </si>
  <si>
    <t>Основное оборудование для производства сварных конструкций</t>
  </si>
  <si>
    <t>Разработка технологических процессов и проектирование изделий</t>
  </si>
  <si>
    <t>Основы расчета и проектирования сварных конструкций</t>
  </si>
  <si>
    <t>Основы проектирования технологических процессов</t>
  </si>
  <si>
    <t>Контроль качества сварочных работ</t>
  </si>
  <si>
    <t>Формы и методы контроля  качества металлов и сварных конструкций</t>
  </si>
  <si>
    <t>Организация и планирование работ на сборочно-сварочном участке</t>
  </si>
  <si>
    <t>Основы организации и планирования производственных работ на сварочном участке</t>
  </si>
  <si>
    <t>ПM.05 ЭК</t>
  </si>
  <si>
    <t>СГ.06</t>
  </si>
  <si>
    <t>Основы бережливого производства</t>
  </si>
  <si>
    <t xml:space="preserve">индивидуальный учебный проект*/курсовая работа (проект) </t>
  </si>
  <si>
    <t>Зачет</t>
  </si>
  <si>
    <t>Квалификационный экзамен</t>
  </si>
  <si>
    <t>7к</t>
  </si>
  <si>
    <t>15.02.19</t>
  </si>
  <si>
    <t>техник</t>
  </si>
  <si>
    <t>1. Календарный  график учебного процесса 15.02.19 Сварочное производство</t>
  </si>
  <si>
    <t>Освоение профессии рабочего, должности служащего "Сварщик ручной  дуговой сварки плавящимся покрытым электродом"</t>
  </si>
  <si>
    <t xml:space="preserve">Освоение профессии рабочего, должности служащего "Сварщик газовой сварки"
</t>
  </si>
  <si>
    <t>3,4,5</t>
  </si>
  <si>
    <t>Основы безопасности и защиты Родины</t>
  </si>
  <si>
    <t>Технология выполнения работ по профессии рабочего, должности служащего "Сварщик газовой сварки"</t>
  </si>
  <si>
    <t>Технология выполнения работ по профессии рабочего, должности служащего "Сварщик ручной  дуговой сварки плавящимся покрытым электродом"</t>
  </si>
  <si>
    <t>ПM.01.Э</t>
  </si>
  <si>
    <t>ОП.01</t>
  </si>
  <si>
    <t>ПМ.06</t>
  </si>
  <si>
    <t>МДК 06.01</t>
  </si>
  <si>
    <t>УП.06</t>
  </si>
  <si>
    <t>ПП.06</t>
  </si>
  <si>
    <t>ПM.06 ЭК</t>
  </si>
  <si>
    <t>2 сем.             22    недели</t>
  </si>
  <si>
    <t>6к</t>
  </si>
  <si>
    <t>5 сем.          8/3/6 недель</t>
  </si>
  <si>
    <t>6 сем.          14/3/6 недели</t>
  </si>
  <si>
    <t xml:space="preserve">8 сем.             4/3/6/4/6       недели </t>
  </si>
  <si>
    <t>7 сем.             11/2/4     недель</t>
  </si>
  <si>
    <t>«_____»__________________2025  г.</t>
  </si>
  <si>
    <t>2024г.</t>
  </si>
  <si>
    <t>6432</t>
  </si>
  <si>
    <t>2024г</t>
  </si>
  <si>
    <t>ОУП. 00</t>
  </si>
  <si>
    <t>ОУП. 01</t>
  </si>
  <si>
    <t>2к</t>
  </si>
  <si>
    <t>ОУП .02</t>
  </si>
  <si>
    <t>ОУП. 03</t>
  </si>
  <si>
    <t>ОУП. 04</t>
  </si>
  <si>
    <t>ОУП. 05</t>
  </si>
  <si>
    <t>ОУП .06</t>
  </si>
  <si>
    <t>ОУП. 07</t>
  </si>
  <si>
    <t>ОУП. 08</t>
  </si>
  <si>
    <t>ОУП. 09</t>
  </si>
  <si>
    <t>ОУП. 10</t>
  </si>
  <si>
    <t>ОУП. 11</t>
  </si>
  <si>
    <t>ОУП. 12</t>
  </si>
  <si>
    <t>ОУП. 13</t>
  </si>
  <si>
    <t>ОУП. 14</t>
  </si>
  <si>
    <t>Введение в специальность</t>
  </si>
  <si>
    <r>
      <t> </t>
    </r>
    <r>
      <rPr>
        <sz val="10"/>
        <color indexed="8"/>
        <rFont val="Times New Roman"/>
        <family val="1"/>
        <charset val="204"/>
      </rPr>
      <t>2*</t>
    </r>
  </si>
  <si>
    <t>Общеобразовательный цикл</t>
  </si>
  <si>
    <t>ВПР</t>
  </si>
  <si>
    <t>4 сем.       18/2/3  недели</t>
  </si>
  <si>
    <t>3 сем.           15/2  недель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</si>
</sst>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,###"/>
  </numFmts>
  <fonts count="65" x14ac:knownFonts="1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sz val="12"/>
      <color indexed="8"/>
      <name val="Tahoma"/>
      <family val="2"/>
      <charset val="204"/>
    </font>
    <font>
      <sz val="12"/>
      <name val="Tahoma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Arial"/>
      <family val="2"/>
      <charset val="204"/>
    </font>
    <font>
      <sz val="8"/>
      <color indexed="8"/>
      <name val="Symbol"/>
      <family val="1"/>
      <charset val="2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2"/>
      <name val="Tahoma"/>
      <family val="2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rgb="FF00B050"/>
      <name val="Times New Roman"/>
      <family val="1"/>
      <charset val="204"/>
    </font>
    <font>
      <sz val="8"/>
      <name val="Tahoma"/>
      <family val="2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color theme="0"/>
      <name val="Tahoma"/>
      <family val="2"/>
      <charset val="204"/>
    </font>
    <font>
      <b/>
      <sz val="12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12"/>
      <color indexed="8"/>
      <name val="Tahoma"/>
      <family val="2"/>
      <charset val="204"/>
    </font>
    <font>
      <sz val="8"/>
      <color theme="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ahoma"/>
      <family val="2"/>
      <charset val="204"/>
    </font>
    <font>
      <b/>
      <sz val="11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ahoma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ahoma"/>
      <family val="2"/>
      <charset val="204"/>
    </font>
    <font>
      <b/>
      <sz val="10"/>
      <color rgb="FFFF000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sz val="10"/>
      <color indexed="8"/>
      <name val="Calibri"/>
      <family val="2"/>
      <charset val="204"/>
    </font>
    <font>
      <i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3" fillId="0" borderId="0"/>
    <xf numFmtId="0" fontId="4" fillId="0" borderId="0"/>
    <xf numFmtId="0" fontId="2" fillId="0" borderId="0"/>
    <xf numFmtId="0" fontId="3" fillId="0" borderId="0"/>
    <xf numFmtId="0" fontId="3" fillId="0" borderId="0"/>
    <xf numFmtId="0" fontId="1" fillId="0" borderId="0"/>
    <xf numFmtId="0" fontId="2" fillId="0" borderId="0"/>
    <xf numFmtId="0" fontId="2" fillId="0" borderId="0"/>
  </cellStyleXfs>
  <cellXfs count="510">
    <xf numFmtId="0" fontId="0" fillId="0" borderId="0" xfId="0"/>
    <xf numFmtId="0" fontId="2" fillId="0" borderId="0" xfId="3"/>
    <xf numFmtId="0" fontId="2" fillId="0" borderId="0" xfId="3" applyFont="1" applyAlignment="1" applyProtection="1">
      <alignment horizontal="center" vertical="center"/>
      <protection locked="0"/>
    </xf>
    <xf numFmtId="0" fontId="10" fillId="0" borderId="5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0" fillId="0" borderId="6" xfId="0" applyNumberFormat="1" applyFont="1" applyFill="1" applyBorder="1" applyAlignment="1" applyProtection="1">
      <alignment horizontal="center" vertical="center"/>
    </xf>
    <xf numFmtId="0" fontId="10" fillId="0" borderId="7" xfId="0" applyNumberFormat="1" applyFont="1" applyFill="1" applyBorder="1" applyAlignment="1" applyProtection="1">
      <alignment horizontal="center" vertical="center"/>
    </xf>
    <xf numFmtId="0" fontId="10" fillId="0" borderId="8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0" fillId="0" borderId="11" xfId="0" applyNumberFormat="1" applyFont="1" applyFill="1" applyBorder="1" applyAlignment="1" applyProtection="1">
      <alignment horizontal="center" vertical="center"/>
    </xf>
    <xf numFmtId="0" fontId="11" fillId="0" borderId="11" xfId="0" applyNumberFormat="1" applyFont="1" applyFill="1" applyBorder="1" applyAlignment="1" applyProtection="1">
      <alignment horizontal="center" vertical="center"/>
    </xf>
    <xf numFmtId="0" fontId="13" fillId="0" borderId="1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3" fillId="0" borderId="11" xfId="0" applyNumberFormat="1" applyFont="1" applyFill="1" applyBorder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0" fontId="14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 wrapText="1"/>
    </xf>
    <xf numFmtId="0" fontId="15" fillId="0" borderId="0" xfId="0" applyFont="1" applyFill="1" applyBorder="1"/>
    <xf numFmtId="0" fontId="15" fillId="0" borderId="8" xfId="0" applyFont="1" applyFill="1" applyBorder="1"/>
    <xf numFmtId="0" fontId="15" fillId="0" borderId="8" xfId="0" applyFont="1" applyFill="1" applyBorder="1" applyAlignment="1">
      <alignment vertical="center"/>
    </xf>
    <xf numFmtId="0" fontId="15" fillId="0" borderId="6" xfId="0" applyFont="1" applyFill="1" applyBorder="1" applyAlignment="1">
      <alignment vertical="center"/>
    </xf>
    <xf numFmtId="0" fontId="16" fillId="0" borderId="0" xfId="0" applyFont="1" applyFill="1" applyBorder="1"/>
    <xf numFmtId="0" fontId="12" fillId="0" borderId="16" xfId="0" applyNumberFormat="1" applyFont="1" applyFill="1" applyBorder="1" applyAlignment="1" applyProtection="1">
      <alignment horizontal="center" vertical="center"/>
    </xf>
    <xf numFmtId="0" fontId="12" fillId="0" borderId="12" xfId="0" applyNumberFormat="1" applyFont="1" applyFill="1" applyBorder="1" applyAlignment="1" applyProtection="1">
      <alignment horizontal="center" vertical="center"/>
    </xf>
    <xf numFmtId="0" fontId="16" fillId="0" borderId="8" xfId="0" applyFont="1" applyFill="1" applyBorder="1"/>
    <xf numFmtId="0" fontId="2" fillId="0" borderId="0" xfId="3" applyFont="1" applyAlignment="1" applyProtection="1">
      <alignment horizontal="left" vertical="center"/>
      <protection locked="0"/>
    </xf>
    <xf numFmtId="0" fontId="2" fillId="0" borderId="1" xfId="3" applyNumberFormat="1" applyFont="1" applyBorder="1" applyAlignment="1" applyProtection="1">
      <alignment horizontal="center" vertical="center"/>
      <protection locked="0"/>
    </xf>
    <xf numFmtId="0" fontId="2" fillId="0" borderId="0" xfId="3" applyFont="1" applyAlignment="1" applyProtection="1">
      <alignment horizontal="left" vertical="top" wrapText="1"/>
      <protection locked="0"/>
    </xf>
    <xf numFmtId="0" fontId="10" fillId="0" borderId="6" xfId="0" applyNumberFormat="1" applyFont="1" applyFill="1" applyBorder="1" applyAlignment="1" applyProtection="1">
      <alignment horizontal="center"/>
    </xf>
    <xf numFmtId="0" fontId="12" fillId="0" borderId="28" xfId="0" applyNumberFormat="1" applyFont="1" applyFill="1" applyBorder="1" applyAlignment="1" applyProtection="1">
      <alignment horizontal="center" vertical="center"/>
    </xf>
    <xf numFmtId="0" fontId="13" fillId="0" borderId="11" xfId="0" applyNumberFormat="1" applyFont="1" applyFill="1" applyBorder="1" applyAlignment="1" applyProtection="1">
      <alignment horizontal="center"/>
    </xf>
    <xf numFmtId="0" fontId="2" fillId="0" borderId="29" xfId="3" applyNumberFormat="1" applyFont="1" applyBorder="1" applyAlignment="1" applyProtection="1">
      <alignment horizontal="center" vertical="center"/>
      <protection locked="0"/>
    </xf>
    <xf numFmtId="0" fontId="2" fillId="2" borderId="2" xfId="3" applyNumberFormat="1" applyFont="1" applyFill="1" applyBorder="1" applyAlignment="1" applyProtection="1">
      <alignment horizontal="center" vertical="center"/>
      <protection locked="0"/>
    </xf>
    <xf numFmtId="0" fontId="16" fillId="0" borderId="6" xfId="0" applyFont="1" applyFill="1" applyBorder="1"/>
    <xf numFmtId="0" fontId="15" fillId="0" borderId="0" xfId="0" applyFont="1" applyFill="1" applyBorder="1" applyAlignment="1">
      <alignment vertical="center"/>
    </xf>
    <xf numFmtId="0" fontId="2" fillId="0" borderId="0" xfId="3" applyBorder="1"/>
    <xf numFmtId="0" fontId="21" fillId="0" borderId="0" xfId="3" applyFont="1" applyAlignment="1" applyProtection="1">
      <alignment horizontal="left" vertical="center"/>
      <protection locked="0"/>
    </xf>
    <xf numFmtId="0" fontId="21" fillId="0" borderId="0" xfId="3" applyFont="1" applyAlignment="1" applyProtection="1">
      <alignment horizontal="center" vertical="center"/>
      <protection locked="0"/>
    </xf>
    <xf numFmtId="0" fontId="21" fillId="0" borderId="0" xfId="3" applyFont="1"/>
    <xf numFmtId="0" fontId="21" fillId="0" borderId="1" xfId="3" applyNumberFormat="1" applyFont="1" applyBorder="1" applyAlignment="1" applyProtection="1">
      <alignment horizontal="center" vertical="center"/>
      <protection locked="0"/>
    </xf>
    <xf numFmtId="0" fontId="22" fillId="0" borderId="1" xfId="3" applyNumberFormat="1" applyFont="1" applyBorder="1" applyAlignment="1" applyProtection="1">
      <alignment horizontal="center" vertical="center"/>
      <protection locked="0"/>
    </xf>
    <xf numFmtId="0" fontId="23" fillId="0" borderId="0" xfId="0" applyFont="1" applyFill="1" applyBorder="1"/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24" fillId="0" borderId="1" xfId="0" applyNumberFormat="1" applyFont="1" applyFill="1" applyBorder="1" applyAlignment="1" applyProtection="1">
      <alignment horizontal="center" vertical="center"/>
    </xf>
    <xf numFmtId="0" fontId="14" fillId="0" borderId="0" xfId="0" applyFont="1" applyFill="1" applyBorder="1"/>
    <xf numFmtId="0" fontId="28" fillId="0" borderId="26" xfId="0" applyFont="1" applyFill="1" applyBorder="1"/>
    <xf numFmtId="0" fontId="28" fillId="0" borderId="0" xfId="0" applyFont="1" applyFill="1" applyBorder="1"/>
    <xf numFmtId="0" fontId="28" fillId="0" borderId="17" xfId="0" applyFont="1" applyFill="1" applyBorder="1"/>
    <xf numFmtId="0" fontId="27" fillId="0" borderId="0" xfId="0" applyFont="1" applyFill="1" applyBorder="1"/>
    <xf numFmtId="0" fontId="29" fillId="0" borderId="0" xfId="0" applyFont="1" applyFill="1" applyBorder="1"/>
    <xf numFmtId="0" fontId="26" fillId="0" borderId="0" xfId="0" applyFont="1" applyFill="1" applyBorder="1"/>
    <xf numFmtId="0" fontId="26" fillId="0" borderId="17" xfId="0" applyFont="1" applyFill="1" applyBorder="1"/>
    <xf numFmtId="0" fontId="28" fillId="0" borderId="18" xfId="0" applyFont="1" applyFill="1" applyBorder="1"/>
    <xf numFmtId="0" fontId="15" fillId="0" borderId="0" xfId="0" applyFont="1" applyFill="1" applyBorder="1" applyAlignment="1">
      <alignment horizontal="left"/>
    </xf>
    <xf numFmtId="0" fontId="15" fillId="0" borderId="6" xfId="0" applyFont="1" applyFill="1" applyBorder="1" applyAlignment="1">
      <alignment horizontal="left"/>
    </xf>
    <xf numFmtId="0" fontId="21" fillId="0" borderId="0" xfId="3" applyFont="1"/>
    <xf numFmtId="0" fontId="17" fillId="0" borderId="0" xfId="3" applyFont="1"/>
    <xf numFmtId="0" fontId="7" fillId="0" borderId="0" xfId="3" applyFont="1"/>
    <xf numFmtId="0" fontId="31" fillId="0" borderId="0" xfId="0" applyFont="1" applyAlignment="1">
      <alignment horizontal="center"/>
    </xf>
    <xf numFmtId="0" fontId="32" fillId="0" borderId="0" xfId="3" applyFont="1"/>
    <xf numFmtId="0" fontId="33" fillId="0" borderId="0" xfId="3" applyFont="1"/>
    <xf numFmtId="0" fontId="33" fillId="0" borderId="0" xfId="0" applyFont="1" applyAlignment="1">
      <alignment horizontal="center"/>
    </xf>
    <xf numFmtId="0" fontId="33" fillId="0" borderId="0" xfId="0" applyFont="1"/>
    <xf numFmtId="0" fontId="17" fillId="0" borderId="0" xfId="0" applyFont="1"/>
    <xf numFmtId="0" fontId="34" fillId="0" borderId="0" xfId="0" applyFont="1"/>
    <xf numFmtId="0" fontId="7" fillId="0" borderId="0" xfId="0" applyFont="1"/>
    <xf numFmtId="0" fontId="30" fillId="0" borderId="0" xfId="3" applyFont="1"/>
    <xf numFmtId="0" fontId="17" fillId="0" borderId="0" xfId="3" applyFont="1" applyAlignment="1" applyProtection="1">
      <alignment horizontal="center" vertical="center"/>
      <protection locked="0"/>
    </xf>
    <xf numFmtId="0" fontId="7" fillId="2" borderId="0" xfId="3" applyFont="1" applyFill="1" applyBorder="1" applyAlignment="1" applyProtection="1">
      <alignment horizontal="center" vertical="center"/>
      <protection locked="0"/>
    </xf>
    <xf numFmtId="0" fontId="17" fillId="2" borderId="0" xfId="3" applyFont="1" applyFill="1" applyBorder="1" applyAlignment="1" applyProtection="1">
      <alignment horizontal="left" vertical="center"/>
      <protection locked="0"/>
    </xf>
    <xf numFmtId="0" fontId="36" fillId="0" borderId="0" xfId="3" applyFont="1"/>
    <xf numFmtId="0" fontId="38" fillId="0" borderId="0" xfId="3" applyFont="1"/>
    <xf numFmtId="0" fontId="38" fillId="2" borderId="0" xfId="3" applyFont="1" applyFill="1" applyBorder="1" applyAlignment="1" applyProtection="1">
      <alignment horizontal="left" vertical="center"/>
      <protection locked="0"/>
    </xf>
    <xf numFmtId="0" fontId="31" fillId="0" borderId="0" xfId="3" applyFont="1"/>
    <xf numFmtId="0" fontId="33" fillId="2" borderId="0" xfId="3" applyFont="1" applyFill="1" applyBorder="1" applyAlignment="1" applyProtection="1">
      <alignment horizontal="left" vertical="center"/>
      <protection locked="0"/>
    </xf>
    <xf numFmtId="0" fontId="17" fillId="2" borderId="0" xfId="3" applyNumberFormat="1" applyFont="1" applyFill="1" applyBorder="1" applyAlignment="1" applyProtection="1">
      <alignment horizontal="left" vertical="center" wrapText="1"/>
      <protection locked="0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24" fillId="0" borderId="1" xfId="0" applyNumberFormat="1" applyFont="1" applyFill="1" applyBorder="1" applyAlignment="1" applyProtection="1">
      <alignment horizontal="center" textRotation="90" wrapText="1"/>
    </xf>
    <xf numFmtId="0" fontId="14" fillId="0" borderId="1" xfId="0" applyNumberFormat="1" applyFont="1" applyFill="1" applyBorder="1" applyAlignment="1" applyProtection="1">
      <alignment horizontal="left" vertical="center"/>
    </xf>
    <xf numFmtId="0" fontId="14" fillId="0" borderId="1" xfId="0" applyNumberFormat="1" applyFont="1" applyFill="1" applyBorder="1" applyAlignment="1" applyProtection="1">
      <alignment horizontal="center" vertical="center" textRotation="90" wrapText="1"/>
    </xf>
    <xf numFmtId="0" fontId="14" fillId="0" borderId="1" xfId="0" applyNumberFormat="1" applyFont="1" applyFill="1" applyBorder="1" applyAlignment="1" applyProtection="1">
      <alignment horizontal="center" vertical="center" textRotation="89" wrapText="1"/>
    </xf>
    <xf numFmtId="0" fontId="14" fillId="0" borderId="1" xfId="0" applyNumberFormat="1" applyFont="1" applyFill="1" applyBorder="1" applyAlignment="1" applyProtection="1">
      <alignment horizontal="center" textRotation="90" wrapText="1"/>
    </xf>
    <xf numFmtId="164" fontId="26" fillId="0" borderId="0" xfId="0" applyNumberFormat="1" applyFont="1" applyFill="1" applyBorder="1"/>
    <xf numFmtId="3" fontId="26" fillId="0" borderId="0" xfId="0" applyNumberFormat="1" applyFont="1" applyFill="1" applyBorder="1"/>
    <xf numFmtId="164" fontId="26" fillId="0" borderId="17" xfId="0" applyNumberFormat="1" applyFont="1" applyFill="1" applyBorder="1"/>
    <xf numFmtId="0" fontId="26" fillId="0" borderId="18" xfId="0" applyFont="1" applyFill="1" applyBorder="1"/>
    <xf numFmtId="0" fontId="11" fillId="0" borderId="1" xfId="0" applyNumberFormat="1" applyFont="1" applyFill="1" applyBorder="1" applyAlignment="1" applyProtection="1">
      <alignment horizontal="center"/>
    </xf>
    <xf numFmtId="0" fontId="24" fillId="0" borderId="11" xfId="0" applyNumberFormat="1" applyFont="1" applyFill="1" applyBorder="1" applyAlignment="1" applyProtection="1">
      <alignment horizontal="center" vertical="center"/>
    </xf>
    <xf numFmtId="0" fontId="2" fillId="2" borderId="35" xfId="3" applyNumberFormat="1" applyFont="1" applyFill="1" applyBorder="1" applyAlignment="1" applyProtection="1">
      <alignment horizontal="center" vertical="center"/>
      <protection locked="0"/>
    </xf>
    <xf numFmtId="0" fontId="2" fillId="2" borderId="11" xfId="3" applyNumberFormat="1" applyFont="1" applyFill="1" applyBorder="1" applyAlignment="1" applyProtection="1">
      <alignment horizontal="center" vertical="center"/>
      <protection locked="0"/>
    </xf>
    <xf numFmtId="0" fontId="14" fillId="0" borderId="11" xfId="0" applyNumberFormat="1" applyFont="1" applyFill="1" applyBorder="1" applyAlignment="1" applyProtection="1">
      <alignment horizontal="center" vertical="center"/>
    </xf>
    <xf numFmtId="0" fontId="6" fillId="0" borderId="32" xfId="0" applyFont="1" applyBorder="1" applyAlignment="1">
      <alignment horizontal="center" textRotation="90" wrapText="1"/>
    </xf>
    <xf numFmtId="0" fontId="6" fillId="0" borderId="31" xfId="0" applyFont="1" applyBorder="1" applyAlignment="1">
      <alignment horizontal="center" textRotation="90" wrapText="1"/>
    </xf>
    <xf numFmtId="0" fontId="6" fillId="3" borderId="38" xfId="0" applyFont="1" applyFill="1" applyBorder="1" applyAlignment="1">
      <alignment horizontal="center" textRotation="90" wrapText="1"/>
    </xf>
    <xf numFmtId="0" fontId="24" fillId="0" borderId="32" xfId="0" applyNumberFormat="1" applyFont="1" applyFill="1" applyBorder="1" applyAlignment="1" applyProtection="1">
      <alignment horizontal="center" textRotation="90" wrapText="1"/>
    </xf>
    <xf numFmtId="0" fontId="24" fillId="0" borderId="38" xfId="0" applyNumberFormat="1" applyFont="1" applyFill="1" applyBorder="1" applyAlignment="1" applyProtection="1">
      <alignment horizontal="center" textRotation="90" wrapText="1"/>
    </xf>
    <xf numFmtId="0" fontId="42" fillId="0" borderId="8" xfId="0" applyFont="1" applyFill="1" applyBorder="1"/>
    <xf numFmtId="0" fontId="23" fillId="0" borderId="8" xfId="0" applyFont="1" applyFill="1" applyBorder="1"/>
    <xf numFmtId="0" fontId="21" fillId="0" borderId="0" xfId="3" applyFont="1"/>
    <xf numFmtId="0" fontId="31" fillId="0" borderId="0" xfId="3" applyFont="1" applyFill="1"/>
    <xf numFmtId="0" fontId="43" fillId="0" borderId="11" xfId="0" applyNumberFormat="1" applyFont="1" applyFill="1" applyBorder="1" applyAlignment="1" applyProtection="1">
      <alignment horizontal="center" vertical="center"/>
    </xf>
    <xf numFmtId="0" fontId="26" fillId="4" borderId="0" xfId="0" applyFont="1" applyFill="1" applyBorder="1"/>
    <xf numFmtId="0" fontId="28" fillId="4" borderId="0" xfId="0" applyFont="1" applyFill="1" applyBorder="1"/>
    <xf numFmtId="0" fontId="26" fillId="6" borderId="0" xfId="0" applyFont="1" applyFill="1" applyBorder="1"/>
    <xf numFmtId="0" fontId="28" fillId="6" borderId="0" xfId="0" applyFont="1" applyFill="1" applyBorder="1"/>
    <xf numFmtId="0" fontId="14" fillId="6" borderId="0" xfId="0" applyFont="1" applyFill="1" applyBorder="1"/>
    <xf numFmtId="0" fontId="26" fillId="7" borderId="0" xfId="0" applyFont="1" applyFill="1" applyBorder="1"/>
    <xf numFmtId="0" fontId="28" fillId="7" borderId="0" xfId="0" applyFont="1" applyFill="1" applyBorder="1"/>
    <xf numFmtId="0" fontId="14" fillId="7" borderId="0" xfId="0" applyFont="1" applyFill="1" applyBorder="1"/>
    <xf numFmtId="0" fontId="25" fillId="5" borderId="42" xfId="0" applyFont="1" applyFill="1" applyBorder="1"/>
    <xf numFmtId="0" fontId="44" fillId="5" borderId="42" xfId="0" applyFont="1" applyFill="1" applyBorder="1"/>
    <xf numFmtId="0" fontId="41" fillId="5" borderId="42" xfId="0" applyFont="1" applyFill="1" applyBorder="1"/>
    <xf numFmtId="0" fontId="25" fillId="4" borderId="22" xfId="0" applyFont="1" applyFill="1" applyBorder="1"/>
    <xf numFmtId="0" fontId="44" fillId="4" borderId="22" xfId="0" applyFont="1" applyFill="1" applyBorder="1"/>
    <xf numFmtId="0" fontId="25" fillId="5" borderId="19" xfId="0" applyFont="1" applyFill="1" applyBorder="1"/>
    <xf numFmtId="0" fontId="44" fillId="5" borderId="19" xfId="0" applyFont="1" applyFill="1" applyBorder="1"/>
    <xf numFmtId="0" fontId="40" fillId="4" borderId="29" xfId="0" applyFont="1" applyFill="1" applyBorder="1" applyAlignment="1">
      <alignment horizontal="justify" vertical="center" wrapText="1"/>
    </xf>
    <xf numFmtId="0" fontId="40" fillId="4" borderId="2" xfId="0" applyFont="1" applyFill="1" applyBorder="1" applyAlignment="1">
      <alignment horizontal="justify" vertical="center" wrapText="1"/>
    </xf>
    <xf numFmtId="0" fontId="25" fillId="4" borderId="42" xfId="0" applyFont="1" applyFill="1" applyBorder="1"/>
    <xf numFmtId="0" fontId="44" fillId="4" borderId="42" xfId="0" applyFont="1" applyFill="1" applyBorder="1"/>
    <xf numFmtId="0" fontId="19" fillId="0" borderId="0" xfId="3" applyNumberFormat="1" applyFont="1" applyBorder="1" applyAlignment="1" applyProtection="1">
      <alignment horizontal="center" vertical="center"/>
      <protection locked="0"/>
    </xf>
    <xf numFmtId="0" fontId="40" fillId="0" borderId="1" xfId="0" applyNumberFormat="1" applyFont="1" applyFill="1" applyBorder="1" applyAlignment="1" applyProtection="1">
      <alignment horizontal="center" vertical="top"/>
    </xf>
    <xf numFmtId="0" fontId="40" fillId="0" borderId="1" xfId="0" applyNumberFormat="1" applyFont="1" applyFill="1" applyBorder="1" applyAlignment="1" applyProtection="1">
      <alignment horizontal="left" vertical="top" wrapText="1"/>
    </xf>
    <xf numFmtId="164" fontId="40" fillId="0" borderId="1" xfId="0" applyNumberFormat="1" applyFont="1" applyFill="1" applyBorder="1" applyAlignment="1" applyProtection="1">
      <alignment horizontal="center" vertical="center"/>
    </xf>
    <xf numFmtId="164" fontId="45" fillId="0" borderId="1" xfId="0" applyNumberFormat="1" applyFont="1" applyFill="1" applyBorder="1" applyAlignment="1" applyProtection="1">
      <alignment horizontal="center" vertical="center"/>
    </xf>
    <xf numFmtId="0" fontId="40" fillId="0" borderId="5" xfId="0" applyNumberFormat="1" applyFont="1" applyFill="1" applyBorder="1" applyAlignment="1" applyProtection="1">
      <alignment horizontal="center" vertical="top"/>
    </xf>
    <xf numFmtId="0" fontId="40" fillId="0" borderId="5" xfId="0" applyNumberFormat="1" applyFont="1" applyFill="1" applyBorder="1" applyAlignment="1" applyProtection="1">
      <alignment horizontal="left" vertical="top" wrapText="1"/>
    </xf>
    <xf numFmtId="0" fontId="40" fillId="0" borderId="5" xfId="0" applyNumberFormat="1" applyFont="1" applyFill="1" applyBorder="1" applyAlignment="1" applyProtection="1">
      <alignment horizontal="center" vertical="center"/>
    </xf>
    <xf numFmtId="164" fontId="40" fillId="0" borderId="5" xfId="0" applyNumberFormat="1" applyFont="1" applyFill="1" applyBorder="1" applyAlignment="1" applyProtection="1">
      <alignment horizontal="center" vertical="center"/>
    </xf>
    <xf numFmtId="3" fontId="20" fillId="4" borderId="2" xfId="0" applyNumberFormat="1" applyFont="1" applyFill="1" applyBorder="1" applyAlignment="1">
      <alignment horizontal="center"/>
    </xf>
    <xf numFmtId="164" fontId="40" fillId="0" borderId="11" xfId="0" applyNumberFormat="1" applyFont="1" applyFill="1" applyBorder="1" applyAlignment="1">
      <alignment horizontal="center" vertical="center" wrapText="1"/>
    </xf>
    <xf numFmtId="164" fontId="48" fillId="0" borderId="11" xfId="6" applyNumberFormat="1" applyFont="1" applyFill="1" applyBorder="1" applyAlignment="1">
      <alignment horizontal="center" vertical="center" wrapText="1"/>
    </xf>
    <xf numFmtId="164" fontId="48" fillId="0" borderId="1" xfId="3" applyNumberFormat="1" applyFont="1" applyFill="1" applyBorder="1" applyAlignment="1" applyProtection="1">
      <alignment horizontal="center" vertical="center"/>
      <protection locked="0"/>
    </xf>
    <xf numFmtId="0" fontId="48" fillId="0" borderId="11" xfId="0" applyNumberFormat="1" applyFont="1" applyFill="1" applyBorder="1" applyAlignment="1" applyProtection="1">
      <alignment horizontal="center" vertical="center"/>
    </xf>
    <xf numFmtId="0" fontId="48" fillId="0" borderId="37" xfId="0" applyNumberFormat="1" applyFont="1" applyFill="1" applyBorder="1" applyAlignment="1" applyProtection="1">
      <alignment horizontal="center" vertical="top"/>
    </xf>
    <xf numFmtId="0" fontId="48" fillId="0" borderId="1" xfId="0" applyNumberFormat="1" applyFont="1" applyFill="1" applyBorder="1" applyAlignment="1" applyProtection="1">
      <alignment horizontal="center" vertical="center"/>
    </xf>
    <xf numFmtId="0" fontId="48" fillId="0" borderId="14" xfId="0" applyNumberFormat="1" applyFont="1" applyFill="1" applyBorder="1" applyAlignment="1" applyProtection="1">
      <alignment horizontal="center" vertical="top"/>
    </xf>
    <xf numFmtId="0" fontId="40" fillId="0" borderId="1" xfId="0" applyNumberFormat="1" applyFont="1" applyFill="1" applyBorder="1" applyAlignment="1" applyProtection="1">
      <alignment horizontal="center" vertical="center"/>
    </xf>
    <xf numFmtId="0" fontId="40" fillId="0" borderId="14" xfId="0" applyNumberFormat="1" applyFont="1" applyFill="1" applyBorder="1" applyAlignment="1" applyProtection="1">
      <alignment horizontal="center" vertical="top"/>
    </xf>
    <xf numFmtId="0" fontId="48" fillId="0" borderId="5" xfId="0" applyNumberFormat="1" applyFont="1" applyFill="1" applyBorder="1" applyAlignment="1" applyProtection="1">
      <alignment horizontal="center" vertical="center"/>
    </xf>
    <xf numFmtId="0" fontId="48" fillId="0" borderId="33" xfId="0" applyNumberFormat="1" applyFont="1" applyFill="1" applyBorder="1" applyAlignment="1" applyProtection="1">
      <alignment horizontal="center" vertical="top"/>
    </xf>
    <xf numFmtId="0" fontId="40" fillId="4" borderId="46" xfId="0" applyFont="1" applyFill="1" applyBorder="1" applyAlignment="1">
      <alignment horizontal="left" vertical="center" wrapText="1"/>
    </xf>
    <xf numFmtId="0" fontId="40" fillId="4" borderId="46" xfId="0" applyFont="1" applyFill="1" applyBorder="1" applyAlignment="1">
      <alignment vertical="center" wrapText="1"/>
    </xf>
    <xf numFmtId="0" fontId="40" fillId="4" borderId="2" xfId="0" applyNumberFormat="1" applyFont="1" applyFill="1" applyBorder="1" applyAlignment="1" applyProtection="1">
      <alignment horizontal="center" vertical="center"/>
    </xf>
    <xf numFmtId="0" fontId="40" fillId="4" borderId="2" xfId="3" applyNumberFormat="1" applyFont="1" applyFill="1" applyBorder="1" applyAlignment="1" applyProtection="1">
      <alignment horizontal="center" vertical="center"/>
      <protection locked="0"/>
    </xf>
    <xf numFmtId="0" fontId="48" fillId="0" borderId="11" xfId="0" applyFont="1" applyBorder="1" applyAlignment="1">
      <alignment horizontal="left" vertical="center" wrapText="1"/>
    </xf>
    <xf numFmtId="0" fontId="48" fillId="0" borderId="11" xfId="0" applyFont="1" applyFill="1" applyBorder="1" applyAlignment="1">
      <alignment vertical="center" wrapText="1"/>
    </xf>
    <xf numFmtId="0" fontId="40" fillId="0" borderId="11" xfId="0" applyNumberFormat="1" applyFont="1" applyFill="1" applyBorder="1" applyAlignment="1" applyProtection="1">
      <alignment horizontal="center" vertical="center"/>
    </xf>
    <xf numFmtId="0" fontId="47" fillId="0" borderId="11" xfId="0" applyFont="1" applyFill="1" applyBorder="1" applyAlignment="1">
      <alignment horizontal="center" vertical="center"/>
    </xf>
    <xf numFmtId="164" fontId="48" fillId="0" borderId="11" xfId="3" applyNumberFormat="1" applyFont="1" applyFill="1" applyBorder="1" applyAlignment="1" applyProtection="1">
      <alignment horizontal="center" vertical="center"/>
      <protection locked="0"/>
    </xf>
    <xf numFmtId="0" fontId="40" fillId="0" borderId="11" xfId="3" applyNumberFormat="1" applyFont="1" applyFill="1" applyBorder="1" applyAlignment="1" applyProtection="1">
      <alignment horizontal="center" vertical="center"/>
      <protection locked="0"/>
    </xf>
    <xf numFmtId="0" fontId="47" fillId="0" borderId="11" xfId="3" applyNumberFormat="1" applyFont="1" applyFill="1" applyBorder="1" applyAlignment="1" applyProtection="1">
      <alignment horizontal="center" vertical="center"/>
      <protection locked="0"/>
    </xf>
    <xf numFmtId="0" fontId="48" fillId="0" borderId="11" xfId="3" applyNumberFormat="1" applyFont="1" applyFill="1" applyBorder="1" applyAlignment="1" applyProtection="1">
      <alignment horizontal="center" vertical="center"/>
      <protection locked="0"/>
    </xf>
    <xf numFmtId="164" fontId="48" fillId="0" borderId="11" xfId="0" applyNumberFormat="1" applyFont="1" applyFill="1" applyBorder="1" applyAlignment="1" applyProtection="1">
      <alignment horizontal="center" vertical="center"/>
    </xf>
    <xf numFmtId="0" fontId="50" fillId="0" borderId="11" xfId="3" applyNumberFormat="1" applyFont="1" applyFill="1" applyBorder="1" applyAlignment="1" applyProtection="1">
      <alignment horizontal="center" vertical="center"/>
      <protection locked="0"/>
    </xf>
    <xf numFmtId="0" fontId="46" fillId="0" borderId="11" xfId="0" applyFont="1" applyFill="1" applyBorder="1" applyAlignment="1">
      <alignment horizontal="center" vertical="center"/>
    </xf>
    <xf numFmtId="0" fontId="48" fillId="0" borderId="11" xfId="0" applyFont="1" applyFill="1" applyBorder="1"/>
    <xf numFmtId="0" fontId="48" fillId="0" borderId="1" xfId="0" applyFont="1" applyBorder="1" applyAlignment="1">
      <alignment horizontal="left" vertical="center" wrapText="1"/>
    </xf>
    <xf numFmtId="0" fontId="48" fillId="0" borderId="1" xfId="0" applyFont="1" applyFill="1" applyBorder="1" applyAlignment="1">
      <alignment vertical="center" wrapText="1"/>
    </xf>
    <xf numFmtId="164" fontId="40" fillId="0" borderId="1" xfId="0" applyNumberFormat="1" applyFont="1" applyFill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center" vertical="center"/>
    </xf>
    <xf numFmtId="0" fontId="48" fillId="0" borderId="1" xfId="3" applyNumberFormat="1" applyFont="1" applyFill="1" applyBorder="1" applyAlignment="1" applyProtection="1">
      <alignment horizontal="center" vertical="center"/>
      <protection locked="0"/>
    </xf>
    <xf numFmtId="164" fontId="48" fillId="0" borderId="1" xfId="0" applyNumberFormat="1" applyFont="1" applyFill="1" applyBorder="1" applyAlignment="1" applyProtection="1">
      <alignment horizontal="center" vertical="center"/>
    </xf>
    <xf numFmtId="0" fontId="48" fillId="0" borderId="1" xfId="0" applyNumberFormat="1" applyFont="1" applyFill="1" applyBorder="1" applyAlignment="1" applyProtection="1">
      <alignment horizontal="center" vertical="top"/>
    </xf>
    <xf numFmtId="0" fontId="47" fillId="0" borderId="1" xfId="0" applyNumberFormat="1" applyFont="1" applyFill="1" applyBorder="1" applyAlignment="1" applyProtection="1">
      <alignment horizontal="center" vertical="center"/>
    </xf>
    <xf numFmtId="0" fontId="48" fillId="0" borderId="0" xfId="6" applyFont="1" applyFill="1"/>
    <xf numFmtId="0" fontId="48" fillId="0" borderId="5" xfId="6" applyFont="1" applyFill="1" applyBorder="1" applyAlignment="1">
      <alignment horizontal="left" vertical="center" wrapText="1"/>
    </xf>
    <xf numFmtId="0" fontId="48" fillId="0" borderId="5" xfId="3" applyNumberFormat="1" applyFont="1" applyFill="1" applyBorder="1" applyAlignment="1" applyProtection="1">
      <alignment horizontal="center" vertical="center"/>
      <protection locked="0"/>
    </xf>
    <xf numFmtId="164" fontId="40" fillId="0" borderId="5" xfId="0" applyNumberFormat="1" applyFont="1" applyFill="1" applyBorder="1" applyAlignment="1">
      <alignment horizontal="center" vertical="center" wrapText="1"/>
    </xf>
    <xf numFmtId="0" fontId="47" fillId="0" borderId="5" xfId="0" applyFont="1" applyFill="1" applyBorder="1" applyAlignment="1">
      <alignment horizontal="center" vertical="center"/>
    </xf>
    <xf numFmtId="164" fontId="48" fillId="0" borderId="6" xfId="6" applyNumberFormat="1" applyFont="1" applyFill="1" applyBorder="1" applyAlignment="1">
      <alignment horizontal="center" vertical="center" wrapText="1"/>
    </xf>
    <xf numFmtId="164" fontId="48" fillId="0" borderId="5" xfId="3" applyNumberFormat="1" applyFont="1" applyFill="1" applyBorder="1" applyAlignment="1" applyProtection="1">
      <alignment horizontal="center" vertical="center"/>
      <protection locked="0"/>
    </xf>
    <xf numFmtId="164" fontId="40" fillId="4" borderId="2" xfId="0" applyNumberFormat="1" applyFont="1" applyFill="1" applyBorder="1" applyAlignment="1">
      <alignment horizontal="center" vertical="center" wrapText="1"/>
    </xf>
    <xf numFmtId="0" fontId="48" fillId="0" borderId="11" xfId="0" applyFont="1" applyFill="1" applyBorder="1" applyAlignment="1">
      <alignment horizontal="left" vertical="center" wrapText="1"/>
    </xf>
    <xf numFmtId="0" fontId="48" fillId="0" borderId="11" xfId="6" applyFont="1" applyFill="1" applyBorder="1" applyAlignment="1">
      <alignment horizontal="center" vertical="center" wrapText="1"/>
    </xf>
    <xf numFmtId="0" fontId="48" fillId="0" borderId="11" xfId="0" applyNumberFormat="1" applyFont="1" applyFill="1" applyBorder="1" applyAlignment="1" applyProtection="1">
      <alignment horizontal="center" vertical="top"/>
    </xf>
    <xf numFmtId="0" fontId="48" fillId="0" borderId="1" xfId="0" applyFont="1" applyFill="1" applyBorder="1" applyAlignment="1">
      <alignment horizontal="left" vertical="center" wrapText="1"/>
    </xf>
    <xf numFmtId="0" fontId="51" fillId="0" borderId="1" xfId="0" applyFont="1" applyFill="1" applyBorder="1" applyAlignment="1">
      <alignment vertical="top" wrapText="1"/>
    </xf>
    <xf numFmtId="0" fontId="48" fillId="0" borderId="1" xfId="6" applyFont="1" applyFill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left" vertical="center" wrapText="1"/>
    </xf>
    <xf numFmtId="0" fontId="47" fillId="0" borderId="1" xfId="0" applyFont="1" applyFill="1" applyBorder="1" applyAlignment="1">
      <alignment vertical="top" wrapText="1"/>
    </xf>
    <xf numFmtId="0" fontId="47" fillId="0" borderId="1" xfId="0" applyNumberFormat="1" applyFont="1" applyFill="1" applyBorder="1" applyAlignment="1" applyProtection="1">
      <alignment vertical="center"/>
    </xf>
    <xf numFmtId="164" fontId="47" fillId="0" borderId="11" xfId="6" applyNumberFormat="1" applyFont="1" applyFill="1" applyBorder="1" applyAlignment="1">
      <alignment horizontal="center" vertical="center" wrapText="1"/>
    </xf>
    <xf numFmtId="164" fontId="47" fillId="0" borderId="1" xfId="3" applyNumberFormat="1" applyFont="1" applyFill="1" applyBorder="1" applyAlignment="1" applyProtection="1">
      <alignment horizontal="center" vertical="center"/>
      <protection locked="0"/>
    </xf>
    <xf numFmtId="0" fontId="47" fillId="0" borderId="1" xfId="6" applyFont="1" applyFill="1" applyBorder="1" applyAlignment="1">
      <alignment horizontal="center" vertical="center" wrapText="1"/>
    </xf>
    <xf numFmtId="164" fontId="47" fillId="0" borderId="1" xfId="0" applyNumberFormat="1" applyFont="1" applyFill="1" applyBorder="1" applyAlignment="1" applyProtection="1">
      <alignment horizontal="center" vertical="center"/>
    </xf>
    <xf numFmtId="0" fontId="48" fillId="0" borderId="5" xfId="6" applyFont="1" applyFill="1" applyBorder="1" applyAlignment="1">
      <alignment horizontal="center" vertical="center" wrapText="1"/>
    </xf>
    <xf numFmtId="0" fontId="48" fillId="0" borderId="1" xfId="0" applyFont="1" applyFill="1" applyBorder="1" applyAlignment="1">
      <alignment horizontal="center" vertical="center"/>
    </xf>
    <xf numFmtId="0" fontId="40" fillId="4" borderId="10" xfId="0" applyFont="1" applyFill="1" applyBorder="1" applyAlignment="1">
      <alignment horizontal="left" vertical="center" wrapText="1"/>
    </xf>
    <xf numFmtId="0" fontId="40" fillId="4" borderId="9" xfId="0" applyFont="1" applyFill="1" applyBorder="1" applyAlignment="1">
      <alignment horizontal="justify" vertical="center" wrapText="1"/>
    </xf>
    <xf numFmtId="12" fontId="40" fillId="4" borderId="9" xfId="0" applyNumberFormat="1" applyFont="1" applyFill="1" applyBorder="1" applyAlignment="1">
      <alignment horizontal="center" vertical="center" wrapText="1"/>
    </xf>
    <xf numFmtId="49" fontId="40" fillId="4" borderId="9" xfId="0" applyNumberFormat="1" applyFont="1" applyFill="1" applyBorder="1" applyAlignment="1">
      <alignment horizontal="center" vertical="center" wrapText="1"/>
    </xf>
    <xf numFmtId="0" fontId="40" fillId="5" borderId="32" xfId="0" applyFont="1" applyFill="1" applyBorder="1" applyAlignment="1">
      <alignment horizontal="left" vertical="center" wrapText="1"/>
    </xf>
    <xf numFmtId="0" fontId="40" fillId="5" borderId="31" xfId="0" applyFont="1" applyFill="1" applyBorder="1" applyAlignment="1">
      <alignment wrapText="1"/>
    </xf>
    <xf numFmtId="0" fontId="40" fillId="5" borderId="31" xfId="0" applyNumberFormat="1" applyFont="1" applyFill="1" applyBorder="1" applyAlignment="1" applyProtection="1">
      <alignment horizontal="center" vertical="center"/>
    </xf>
    <xf numFmtId="0" fontId="40" fillId="5" borderId="31" xfId="0" applyFont="1" applyFill="1" applyBorder="1" applyAlignment="1">
      <alignment horizontal="center" vertical="center" wrapText="1"/>
    </xf>
    <xf numFmtId="0" fontId="48" fillId="0" borderId="11" xfId="0" applyFont="1" applyFill="1" applyBorder="1" applyAlignment="1">
      <alignment horizontal="left" vertical="top" wrapText="1"/>
    </xf>
    <xf numFmtId="0" fontId="51" fillId="0" borderId="11" xfId="0" applyFont="1" applyFill="1" applyBorder="1" applyAlignment="1">
      <alignment horizontal="left" vertical="center" wrapText="1"/>
    </xf>
    <xf numFmtId="0" fontId="46" fillId="0" borderId="11" xfId="0" applyNumberFormat="1" applyFont="1" applyFill="1" applyBorder="1" applyAlignment="1" applyProtection="1">
      <alignment horizontal="center" vertical="center"/>
    </xf>
    <xf numFmtId="0" fontId="48" fillId="0" borderId="1" xfId="0" applyFont="1" applyFill="1" applyBorder="1" applyAlignment="1">
      <alignment horizontal="left" vertical="top" wrapText="1"/>
    </xf>
    <xf numFmtId="0" fontId="51" fillId="0" borderId="1" xfId="0" applyFont="1" applyFill="1" applyBorder="1" applyAlignment="1">
      <alignment horizontal="left" vertical="center" wrapText="1"/>
    </xf>
    <xf numFmtId="0" fontId="46" fillId="0" borderId="1" xfId="0" applyNumberFormat="1" applyFont="1" applyFill="1" applyBorder="1" applyAlignment="1" applyProtection="1">
      <alignment horizontal="center" vertical="center"/>
    </xf>
    <xf numFmtId="164" fontId="46" fillId="0" borderId="1" xfId="0" applyNumberFormat="1" applyFont="1" applyFill="1" applyBorder="1" applyAlignment="1" applyProtection="1">
      <alignment horizontal="center" vertical="center"/>
    </xf>
    <xf numFmtId="0" fontId="48" fillId="6" borderId="1" xfId="0" applyFont="1" applyFill="1" applyBorder="1" applyAlignment="1">
      <alignment horizontal="left" vertical="top" wrapText="1"/>
    </xf>
    <xf numFmtId="0" fontId="48" fillId="6" borderId="1" xfId="0" applyFont="1" applyFill="1" applyBorder="1" applyAlignment="1">
      <alignment vertical="top" wrapText="1"/>
    </xf>
    <xf numFmtId="0" fontId="40" fillId="6" borderId="1" xfId="0" applyNumberFormat="1" applyFont="1" applyFill="1" applyBorder="1" applyAlignment="1" applyProtection="1">
      <alignment horizontal="center" vertical="center"/>
    </xf>
    <xf numFmtId="0" fontId="48" fillId="6" borderId="1" xfId="0" applyNumberFormat="1" applyFont="1" applyFill="1" applyBorder="1" applyAlignment="1" applyProtection="1">
      <alignment horizontal="center" vertical="center"/>
    </xf>
    <xf numFmtId="0" fontId="40" fillId="6" borderId="1" xfId="0" applyFont="1" applyFill="1" applyBorder="1" applyAlignment="1">
      <alignment horizontal="center" vertical="center" wrapText="1"/>
    </xf>
    <xf numFmtId="0" fontId="48" fillId="6" borderId="1" xfId="3" applyNumberFormat="1" applyFont="1" applyFill="1" applyBorder="1" applyAlignment="1" applyProtection="1">
      <alignment horizontal="center" vertical="center"/>
      <protection locked="0"/>
    </xf>
    <xf numFmtId="164" fontId="48" fillId="6" borderId="11" xfId="6" applyNumberFormat="1" applyFont="1" applyFill="1" applyBorder="1" applyAlignment="1">
      <alignment horizontal="center" vertical="center" wrapText="1"/>
    </xf>
    <xf numFmtId="0" fontId="48" fillId="6" borderId="1" xfId="6" applyFont="1" applyFill="1" applyBorder="1" applyAlignment="1">
      <alignment horizontal="center" vertical="center" wrapText="1"/>
    </xf>
    <xf numFmtId="164" fontId="48" fillId="6" borderId="1" xfId="3" applyNumberFormat="1" applyFont="1" applyFill="1" applyBorder="1" applyAlignment="1" applyProtection="1">
      <alignment horizontal="center" vertical="center"/>
      <protection locked="0"/>
    </xf>
    <xf numFmtId="0" fontId="40" fillId="6" borderId="1" xfId="3" applyNumberFormat="1" applyFont="1" applyFill="1" applyBorder="1" applyAlignment="1" applyProtection="1">
      <alignment horizontal="center" vertical="center"/>
      <protection locked="0"/>
    </xf>
    <xf numFmtId="0" fontId="46" fillId="6" borderId="1" xfId="0" applyNumberFormat="1" applyFont="1" applyFill="1" applyBorder="1" applyAlignment="1" applyProtection="1">
      <alignment horizontal="center" vertical="center"/>
    </xf>
    <xf numFmtId="164" fontId="46" fillId="6" borderId="1" xfId="0" applyNumberFormat="1" applyFont="1" applyFill="1" applyBorder="1" applyAlignment="1" applyProtection="1">
      <alignment horizontal="center" vertical="center"/>
    </xf>
    <xf numFmtId="0" fontId="48" fillId="6" borderId="1" xfId="0" applyNumberFormat="1" applyFont="1" applyFill="1" applyBorder="1" applyAlignment="1" applyProtection="1">
      <alignment horizontal="center" vertical="top"/>
    </xf>
    <xf numFmtId="0" fontId="48" fillId="7" borderId="1" xfId="0" applyFont="1" applyFill="1" applyBorder="1" applyAlignment="1">
      <alignment horizontal="left" vertical="top" wrapText="1"/>
    </xf>
    <xf numFmtId="0" fontId="48" fillId="7" borderId="1" xfId="0" applyFont="1" applyFill="1" applyBorder="1" applyAlignment="1">
      <alignment vertical="top" wrapText="1"/>
    </xf>
    <xf numFmtId="0" fontId="40" fillId="7" borderId="1" xfId="0" applyNumberFormat="1" applyFont="1" applyFill="1" applyBorder="1" applyAlignment="1" applyProtection="1">
      <alignment horizontal="center" vertical="center"/>
    </xf>
    <xf numFmtId="0" fontId="48" fillId="7" borderId="1" xfId="0" applyNumberFormat="1" applyFont="1" applyFill="1" applyBorder="1" applyAlignment="1" applyProtection="1">
      <alignment horizontal="center" vertical="center"/>
    </xf>
    <xf numFmtId="0" fontId="40" fillId="7" borderId="1" xfId="0" applyFont="1" applyFill="1" applyBorder="1" applyAlignment="1">
      <alignment horizontal="center" vertical="center" wrapText="1"/>
    </xf>
    <xf numFmtId="0" fontId="48" fillId="7" borderId="1" xfId="3" applyNumberFormat="1" applyFont="1" applyFill="1" applyBorder="1" applyAlignment="1" applyProtection="1">
      <alignment horizontal="center" vertical="center"/>
      <protection locked="0"/>
    </xf>
    <xf numFmtId="164" fontId="48" fillId="7" borderId="11" xfId="6" applyNumberFormat="1" applyFont="1" applyFill="1" applyBorder="1" applyAlignment="1">
      <alignment horizontal="center" vertical="center" wrapText="1"/>
    </xf>
    <xf numFmtId="0" fontId="48" fillId="7" borderId="1" xfId="6" applyFont="1" applyFill="1" applyBorder="1" applyAlignment="1">
      <alignment horizontal="center" vertical="center" wrapText="1"/>
    </xf>
    <xf numFmtId="164" fontId="48" fillId="7" borderId="1" xfId="3" applyNumberFormat="1" applyFont="1" applyFill="1" applyBorder="1" applyAlignment="1" applyProtection="1">
      <alignment horizontal="center" vertical="center"/>
      <protection locked="0"/>
    </xf>
    <xf numFmtId="0" fontId="40" fillId="7" borderId="1" xfId="3" applyNumberFormat="1" applyFont="1" applyFill="1" applyBorder="1" applyAlignment="1" applyProtection="1">
      <alignment horizontal="center" vertical="center"/>
      <protection locked="0"/>
    </xf>
    <xf numFmtId="0" fontId="46" fillId="7" borderId="1" xfId="0" applyNumberFormat="1" applyFont="1" applyFill="1" applyBorder="1" applyAlignment="1" applyProtection="1">
      <alignment horizontal="center" vertical="center"/>
    </xf>
    <xf numFmtId="164" fontId="46" fillId="7" borderId="1" xfId="0" applyNumberFormat="1" applyFont="1" applyFill="1" applyBorder="1" applyAlignment="1" applyProtection="1">
      <alignment horizontal="center" vertical="center"/>
    </xf>
    <xf numFmtId="0" fontId="48" fillId="7" borderId="1" xfId="0" applyNumberFormat="1" applyFont="1" applyFill="1" applyBorder="1" applyAlignment="1" applyProtection="1">
      <alignment horizontal="center" vertical="top"/>
    </xf>
    <xf numFmtId="0" fontId="45" fillId="0" borderId="5" xfId="3" applyNumberFormat="1" applyFont="1" applyFill="1" applyBorder="1" applyAlignment="1" applyProtection="1">
      <alignment horizontal="left" vertical="center"/>
      <protection locked="0"/>
    </xf>
    <xf numFmtId="0" fontId="40" fillId="0" borderId="5" xfId="0" applyFont="1" applyFill="1" applyBorder="1" applyAlignment="1">
      <alignment horizontal="center" vertical="center" wrapText="1"/>
    </xf>
    <xf numFmtId="0" fontId="48" fillId="0" borderId="6" xfId="6" applyFont="1" applyFill="1" applyBorder="1" applyAlignment="1">
      <alignment horizontal="center" vertical="center" wrapText="1"/>
    </xf>
    <xf numFmtId="0" fontId="48" fillId="0" borderId="5" xfId="3" applyNumberFormat="1" applyFont="1" applyFill="1" applyBorder="1" applyAlignment="1">
      <alignment horizontal="center" vertical="center"/>
    </xf>
    <xf numFmtId="0" fontId="48" fillId="0" borderId="5" xfId="0" applyFont="1" applyFill="1" applyBorder="1"/>
    <xf numFmtId="0" fontId="40" fillId="5" borderId="29" xfId="0" applyFont="1" applyFill="1" applyBorder="1" applyAlignment="1">
      <alignment horizontal="left" vertical="center" wrapText="1"/>
    </xf>
    <xf numFmtId="0" fontId="40" fillId="5" borderId="2" xfId="0" applyFont="1" applyFill="1" applyBorder="1" applyAlignment="1">
      <alignment wrapText="1"/>
    </xf>
    <xf numFmtId="0" fontId="40" fillId="5" borderId="2" xfId="0" applyNumberFormat="1" applyFont="1" applyFill="1" applyBorder="1" applyAlignment="1" applyProtection="1">
      <alignment horizontal="center" vertical="center"/>
    </xf>
    <xf numFmtId="49" fontId="40" fillId="5" borderId="2" xfId="0" applyNumberFormat="1" applyFont="1" applyFill="1" applyBorder="1" applyAlignment="1">
      <alignment horizontal="center" vertical="center" wrapText="1"/>
    </xf>
    <xf numFmtId="12" fontId="40" fillId="5" borderId="2" xfId="0" applyNumberFormat="1" applyFont="1" applyFill="1" applyBorder="1" applyAlignment="1">
      <alignment horizontal="center" vertical="center" wrapText="1"/>
    </xf>
    <xf numFmtId="0" fontId="51" fillId="0" borderId="11" xfId="0" applyFont="1" applyFill="1" applyBorder="1" applyAlignment="1">
      <alignment horizontal="justify" vertical="center" wrapText="1"/>
    </xf>
    <xf numFmtId="0" fontId="48" fillId="0" borderId="11" xfId="3" applyNumberFormat="1" applyFont="1" applyFill="1" applyBorder="1" applyAlignment="1">
      <alignment horizontal="center" vertical="center"/>
    </xf>
    <xf numFmtId="0" fontId="48" fillId="0" borderId="1" xfId="3" applyNumberFormat="1" applyFont="1" applyFill="1" applyBorder="1" applyAlignment="1">
      <alignment horizontal="center" vertical="center"/>
    </xf>
    <xf numFmtId="0" fontId="47" fillId="6" borderId="1" xfId="3" applyNumberFormat="1" applyFont="1" applyFill="1" applyBorder="1" applyAlignment="1" applyProtection="1">
      <alignment horizontal="left" vertical="center"/>
      <protection locked="0"/>
    </xf>
    <xf numFmtId="0" fontId="47" fillId="6" borderId="1" xfId="3" applyNumberFormat="1" applyFont="1" applyFill="1" applyBorder="1" applyAlignment="1" applyProtection="1">
      <alignment horizontal="left" vertical="center" wrapText="1"/>
      <protection locked="0"/>
    </xf>
    <xf numFmtId="0" fontId="47" fillId="6" borderId="1" xfId="0" applyNumberFormat="1" applyFont="1" applyFill="1" applyBorder="1" applyAlignment="1" applyProtection="1">
      <alignment horizontal="center" vertical="center"/>
    </xf>
    <xf numFmtId="164" fontId="48" fillId="6" borderId="1" xfId="0" applyNumberFormat="1" applyFont="1" applyFill="1" applyBorder="1" applyAlignment="1" applyProtection="1">
      <alignment horizontal="center" vertical="center"/>
    </xf>
    <xf numFmtId="0" fontId="46" fillId="6" borderId="1" xfId="3" applyNumberFormat="1" applyFont="1" applyFill="1" applyBorder="1" applyAlignment="1" applyProtection="1">
      <alignment horizontal="center" vertical="center"/>
      <protection locked="0"/>
    </xf>
    <xf numFmtId="0" fontId="47" fillId="6" borderId="1" xfId="3" applyNumberFormat="1" applyFont="1" applyFill="1" applyBorder="1" applyAlignment="1" applyProtection="1">
      <alignment horizontal="center" vertical="center"/>
      <protection locked="0"/>
    </xf>
    <xf numFmtId="0" fontId="47" fillId="7" borderId="1" xfId="3" applyNumberFormat="1" applyFont="1" applyFill="1" applyBorder="1" applyAlignment="1" applyProtection="1">
      <alignment horizontal="left" vertical="center"/>
      <protection locked="0"/>
    </xf>
    <xf numFmtId="0" fontId="47" fillId="7" borderId="1" xfId="3" applyNumberFormat="1" applyFont="1" applyFill="1" applyBorder="1" applyAlignment="1" applyProtection="1">
      <alignment horizontal="left" vertical="center" wrapText="1"/>
      <protection locked="0"/>
    </xf>
    <xf numFmtId="0" fontId="40" fillId="7" borderId="1" xfId="0" applyNumberFormat="1" applyFont="1" applyFill="1" applyBorder="1" applyAlignment="1" applyProtection="1">
      <alignment horizontal="center" vertical="center" wrapText="1"/>
    </xf>
    <xf numFmtId="0" fontId="47" fillId="7" borderId="1" xfId="0" applyNumberFormat="1" applyFont="1" applyFill="1" applyBorder="1" applyAlignment="1" applyProtection="1">
      <alignment horizontal="center" vertical="center"/>
    </xf>
    <xf numFmtId="164" fontId="48" fillId="7" borderId="1" xfId="0" applyNumberFormat="1" applyFont="1" applyFill="1" applyBorder="1" applyAlignment="1" applyProtection="1">
      <alignment horizontal="center" vertical="center"/>
    </xf>
    <xf numFmtId="0" fontId="46" fillId="7" borderId="1" xfId="3" applyNumberFormat="1" applyFont="1" applyFill="1" applyBorder="1" applyAlignment="1" applyProtection="1">
      <alignment horizontal="center" vertical="center"/>
      <protection locked="0"/>
    </xf>
    <xf numFmtId="0" fontId="47" fillId="7" borderId="1" xfId="3" applyNumberFormat="1" applyFont="1" applyFill="1" applyBorder="1" applyAlignment="1" applyProtection="1">
      <alignment horizontal="center" vertical="center"/>
      <protection locked="0"/>
    </xf>
    <xf numFmtId="0" fontId="45" fillId="0" borderId="5" xfId="0" applyNumberFormat="1" applyFont="1" applyFill="1" applyBorder="1" applyAlignment="1" applyProtection="1">
      <alignment horizontal="center" vertical="center" wrapText="1"/>
    </xf>
    <xf numFmtId="0" fontId="40" fillId="0" borderId="5" xfId="3" applyNumberFormat="1" applyFont="1" applyFill="1" applyBorder="1" applyAlignment="1" applyProtection="1">
      <alignment horizontal="center" vertical="center"/>
      <protection locked="0"/>
    </xf>
    <xf numFmtId="0" fontId="47" fillId="0" borderId="5" xfId="0" applyNumberFormat="1" applyFont="1" applyFill="1" applyBorder="1" applyAlignment="1" applyProtection="1">
      <alignment horizontal="center" vertical="center" wrapText="1"/>
    </xf>
    <xf numFmtId="0" fontId="40" fillId="5" borderId="29" xfId="0" applyFont="1" applyFill="1" applyBorder="1" applyAlignment="1">
      <alignment horizontal="left" wrapText="1"/>
    </xf>
    <xf numFmtId="0" fontId="40" fillId="5" borderId="2" xfId="0" applyNumberFormat="1" applyFont="1" applyFill="1" applyBorder="1" applyAlignment="1" applyProtection="1">
      <alignment horizontal="center" vertical="center" wrapText="1"/>
    </xf>
    <xf numFmtId="0" fontId="40" fillId="5" borderId="2" xfId="3" applyNumberFormat="1" applyFont="1" applyFill="1" applyBorder="1" applyAlignment="1" applyProtection="1">
      <alignment horizontal="center" vertical="center"/>
      <protection locked="0"/>
    </xf>
    <xf numFmtId="0" fontId="45" fillId="5" borderId="2" xfId="0" applyNumberFormat="1" applyFont="1" applyFill="1" applyBorder="1" applyAlignment="1" applyProtection="1">
      <alignment horizontal="center" vertical="center" wrapText="1"/>
    </xf>
    <xf numFmtId="0" fontId="48" fillId="0" borderId="11" xfId="0" applyFont="1" applyFill="1" applyBorder="1" applyAlignment="1">
      <alignment horizontal="left" wrapText="1"/>
    </xf>
    <xf numFmtId="0" fontId="48" fillId="0" borderId="11" xfId="0" applyNumberFormat="1" applyFont="1" applyFill="1" applyBorder="1" applyAlignment="1" applyProtection="1">
      <alignment horizontal="center" vertical="center" wrapText="1"/>
    </xf>
    <xf numFmtId="0" fontId="47" fillId="0" borderId="11" xfId="0" applyNumberFormat="1" applyFont="1" applyFill="1" applyBorder="1" applyAlignment="1" applyProtection="1">
      <alignment horizontal="center" vertical="center" wrapText="1"/>
    </xf>
    <xf numFmtId="49" fontId="48" fillId="0" borderId="11" xfId="0" applyNumberFormat="1" applyFont="1" applyFill="1" applyBorder="1" applyAlignment="1" applyProtection="1">
      <alignment horizontal="center" vertical="center"/>
    </xf>
    <xf numFmtId="164" fontId="40" fillId="0" borderId="11" xfId="0" applyNumberFormat="1" applyFont="1" applyFill="1" applyBorder="1" applyAlignment="1" applyProtection="1">
      <alignment horizontal="center" vertical="center"/>
    </xf>
    <xf numFmtId="0" fontId="48" fillId="6" borderId="1" xfId="0" applyFont="1" applyFill="1" applyBorder="1" applyAlignment="1">
      <alignment horizontal="left" wrapText="1"/>
    </xf>
    <xf numFmtId="0" fontId="48" fillId="6" borderId="1" xfId="0" applyFont="1" applyFill="1" applyBorder="1" applyAlignment="1">
      <alignment wrapText="1"/>
    </xf>
    <xf numFmtId="0" fontId="40" fillId="6" borderId="1" xfId="0" applyNumberFormat="1" applyFont="1" applyFill="1" applyBorder="1" applyAlignment="1" applyProtection="1">
      <alignment horizontal="center" vertical="center" wrapText="1"/>
    </xf>
    <xf numFmtId="0" fontId="48" fillId="7" borderId="1" xfId="0" applyFont="1" applyFill="1" applyBorder="1" applyAlignment="1">
      <alignment horizontal="left" wrapText="1"/>
    </xf>
    <xf numFmtId="0" fontId="48" fillId="7" borderId="1" xfId="0" applyFont="1" applyFill="1" applyBorder="1" applyAlignment="1">
      <alignment wrapText="1"/>
    </xf>
    <xf numFmtId="0" fontId="47" fillId="7" borderId="1" xfId="0" applyNumberFormat="1" applyFont="1" applyFill="1" applyBorder="1" applyAlignment="1" applyProtection="1">
      <alignment horizontal="center" vertical="center" wrapText="1"/>
    </xf>
    <xf numFmtId="0" fontId="47" fillId="7" borderId="1" xfId="0" applyNumberFormat="1" applyFont="1" applyFill="1" applyBorder="1" applyAlignment="1" applyProtection="1">
      <alignment horizontal="center" vertical="top"/>
    </xf>
    <xf numFmtId="0" fontId="48" fillId="0" borderId="5" xfId="0" applyNumberFormat="1" applyFont="1" applyFill="1" applyBorder="1" applyAlignment="1" applyProtection="1">
      <alignment horizontal="center" vertical="center" wrapText="1"/>
    </xf>
    <xf numFmtId="0" fontId="52" fillId="0" borderId="5" xfId="0" applyFont="1" applyFill="1" applyBorder="1" applyAlignment="1">
      <alignment horizontal="center" vertical="center" wrapText="1"/>
    </xf>
    <xf numFmtId="0" fontId="50" fillId="0" borderId="5" xfId="0" applyNumberFormat="1" applyFont="1" applyFill="1" applyBorder="1" applyAlignment="1" applyProtection="1">
      <alignment horizontal="center" vertical="center"/>
    </xf>
    <xf numFmtId="0" fontId="50" fillId="0" borderId="5" xfId="0" applyNumberFormat="1" applyFont="1" applyFill="1" applyBorder="1" applyAlignment="1" applyProtection="1">
      <alignment horizontal="center" vertical="top"/>
    </xf>
    <xf numFmtId="0" fontId="40" fillId="5" borderId="2" xfId="0" applyFont="1" applyFill="1" applyBorder="1" applyAlignment="1">
      <alignment horizontal="center" vertical="center" wrapText="1"/>
    </xf>
    <xf numFmtId="0" fontId="40" fillId="0" borderId="11" xfId="0" applyNumberFormat="1" applyFont="1" applyFill="1" applyBorder="1" applyAlignment="1" applyProtection="1">
      <alignment horizontal="center" vertical="center" wrapText="1"/>
    </xf>
    <xf numFmtId="0" fontId="47" fillId="6" borderId="1" xfId="0" applyNumberFormat="1" applyFont="1" applyFill="1" applyBorder="1" applyAlignment="1" applyProtection="1">
      <alignment horizontal="center" vertical="center" wrapText="1"/>
    </xf>
    <xf numFmtId="0" fontId="52" fillId="6" borderId="1" xfId="0" applyFont="1" applyFill="1" applyBorder="1" applyAlignment="1">
      <alignment horizontal="center" vertical="center" wrapText="1"/>
    </xf>
    <xf numFmtId="164" fontId="40" fillId="6" borderId="1" xfId="0" applyNumberFormat="1" applyFont="1" applyFill="1" applyBorder="1" applyAlignment="1" applyProtection="1">
      <alignment horizontal="center" vertical="center"/>
    </xf>
    <xf numFmtId="0" fontId="47" fillId="6" borderId="1" xfId="0" applyNumberFormat="1" applyFont="1" applyFill="1" applyBorder="1" applyAlignment="1" applyProtection="1">
      <alignment horizontal="center" vertical="top"/>
    </xf>
    <xf numFmtId="164" fontId="40" fillId="7" borderId="1" xfId="0" applyNumberFormat="1" applyFont="1" applyFill="1" applyBorder="1" applyAlignment="1" applyProtection="1">
      <alignment horizontal="center" vertical="center"/>
    </xf>
    <xf numFmtId="0" fontId="40" fillId="0" borderId="5" xfId="0" applyNumberFormat="1" applyFont="1" applyFill="1" applyBorder="1" applyAlignment="1" applyProtection="1">
      <alignment horizontal="center" vertical="center" wrapText="1"/>
    </xf>
    <xf numFmtId="0" fontId="48" fillId="0" borderId="5" xfId="0" applyNumberFormat="1" applyFont="1" applyFill="1" applyBorder="1" applyAlignment="1" applyProtection="1">
      <alignment horizontal="center" vertical="top"/>
    </xf>
    <xf numFmtId="0" fontId="20" fillId="5" borderId="29" xfId="3" applyFont="1" applyFill="1" applyBorder="1" applyAlignment="1" applyProtection="1">
      <alignment horizontal="left" vertical="center"/>
      <protection locked="0"/>
    </xf>
    <xf numFmtId="0" fontId="52" fillId="5" borderId="2" xfId="6" applyFont="1" applyFill="1" applyBorder="1" applyAlignment="1">
      <alignment horizontal="left" vertical="top" wrapText="1"/>
    </xf>
    <xf numFmtId="0" fontId="48" fillId="0" borderId="11" xfId="3" applyNumberFormat="1" applyFont="1" applyFill="1" applyBorder="1" applyAlignment="1" applyProtection="1">
      <alignment horizontal="left" vertical="center"/>
      <protection locked="0"/>
    </xf>
    <xf numFmtId="0" fontId="45" fillId="0" borderId="11" xfId="3" applyNumberFormat="1" applyFont="1" applyFill="1" applyBorder="1" applyAlignment="1" applyProtection="1">
      <alignment horizontal="center" vertical="center"/>
      <protection locked="0"/>
    </xf>
    <xf numFmtId="0" fontId="47" fillId="0" borderId="11" xfId="0" applyNumberFormat="1" applyFont="1" applyFill="1" applyBorder="1" applyAlignment="1" applyProtection="1">
      <alignment horizontal="center" vertical="center"/>
    </xf>
    <xf numFmtId="164" fontId="47" fillId="0" borderId="11" xfId="0" applyNumberFormat="1" applyFont="1" applyFill="1" applyBorder="1" applyAlignment="1" applyProtection="1">
      <alignment horizontal="center" vertical="center"/>
    </xf>
    <xf numFmtId="0" fontId="45" fillId="6" borderId="1" xfId="3" applyNumberFormat="1" applyFont="1" applyFill="1" applyBorder="1" applyAlignment="1" applyProtection="1">
      <alignment horizontal="center" vertical="center"/>
      <protection locked="0"/>
    </xf>
    <xf numFmtId="0" fontId="45" fillId="6" borderId="1" xfId="0" applyFont="1" applyFill="1" applyBorder="1" applyAlignment="1">
      <alignment horizontal="center" vertical="center" wrapText="1"/>
    </xf>
    <xf numFmtId="164" fontId="47" fillId="6" borderId="1" xfId="0" applyNumberFormat="1" applyFont="1" applyFill="1" applyBorder="1" applyAlignment="1" applyProtection="1">
      <alignment horizontal="center" vertical="center"/>
    </xf>
    <xf numFmtId="0" fontId="45" fillId="7" borderId="1" xfId="3" applyNumberFormat="1" applyFont="1" applyFill="1" applyBorder="1" applyAlignment="1" applyProtection="1">
      <alignment horizontal="center" vertical="center"/>
      <protection locked="0"/>
    </xf>
    <xf numFmtId="0" fontId="45" fillId="7" borderId="1" xfId="0" applyFont="1" applyFill="1" applyBorder="1" applyAlignment="1">
      <alignment horizontal="center" vertical="center" wrapText="1"/>
    </xf>
    <xf numFmtId="164" fontId="47" fillId="7" borderId="1" xfId="0" applyNumberFormat="1" applyFont="1" applyFill="1" applyBorder="1" applyAlignment="1" applyProtection="1">
      <alignment horizontal="center" vertical="center"/>
    </xf>
    <xf numFmtId="0" fontId="50" fillId="0" borderId="5" xfId="3" applyNumberFormat="1" applyFont="1" applyFill="1" applyBorder="1" applyAlignment="1" applyProtection="1">
      <alignment horizontal="center" vertical="center"/>
      <protection locked="0"/>
    </xf>
    <xf numFmtId="0" fontId="46" fillId="0" borderId="5" xfId="0" applyNumberFormat="1" applyFont="1" applyFill="1" applyBorder="1" applyAlignment="1" applyProtection="1">
      <alignment horizontal="center" vertical="center" wrapText="1"/>
    </xf>
    <xf numFmtId="0" fontId="40" fillId="5" borderId="29" xfId="0" applyFont="1" applyFill="1" applyBorder="1" applyAlignment="1">
      <alignment horizontal="left" vertical="center"/>
    </xf>
    <xf numFmtId="164" fontId="40" fillId="5" borderId="2" xfId="0" applyNumberFormat="1" applyFont="1" applyFill="1" applyBorder="1" applyAlignment="1" applyProtection="1">
      <alignment horizontal="center" vertical="center"/>
    </xf>
    <xf numFmtId="0" fontId="48" fillId="0" borderId="11" xfId="0" applyFont="1" applyFill="1" applyBorder="1" applyAlignment="1">
      <alignment horizontal="left"/>
    </xf>
    <xf numFmtId="0" fontId="48" fillId="0" borderId="11" xfId="0" applyFont="1" applyFill="1" applyBorder="1" applyAlignment="1">
      <alignment vertical="top" wrapText="1"/>
    </xf>
    <xf numFmtId="0" fontId="48" fillId="6" borderId="1" xfId="0" applyNumberFormat="1" applyFont="1" applyFill="1" applyBorder="1" applyAlignment="1" applyProtection="1">
      <alignment horizontal="center" vertical="center" wrapText="1"/>
    </xf>
    <xf numFmtId="0" fontId="48" fillId="7" borderId="1" xfId="0" applyNumberFormat="1" applyFont="1" applyFill="1" applyBorder="1" applyAlignment="1" applyProtection="1">
      <alignment horizontal="center" vertical="center" wrapText="1"/>
    </xf>
    <xf numFmtId="0" fontId="45" fillId="0" borderId="1" xfId="3" applyNumberFormat="1" applyFont="1" applyFill="1" applyBorder="1" applyAlignment="1" applyProtection="1">
      <alignment horizontal="left" vertical="center"/>
      <protection locked="0"/>
    </xf>
    <xf numFmtId="0" fontId="48" fillId="0" borderId="1" xfId="0" applyNumberFormat="1" applyFont="1" applyFill="1" applyBorder="1" applyAlignment="1" applyProtection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50" fillId="0" borderId="1" xfId="0" applyNumberFormat="1" applyFont="1" applyFill="1" applyBorder="1" applyAlignment="1" applyProtection="1">
      <alignment horizontal="center" vertical="center"/>
    </xf>
    <xf numFmtId="0" fontId="45" fillId="0" borderId="1" xfId="0" applyFont="1" applyFill="1" applyBorder="1" applyAlignment="1">
      <alignment horizontal="left" vertical="center" wrapText="1"/>
    </xf>
    <xf numFmtId="0" fontId="40" fillId="0" borderId="1" xfId="0" applyNumberFormat="1" applyFont="1" applyFill="1" applyBorder="1" applyAlignment="1" applyProtection="1">
      <alignment horizontal="center" vertical="center" wrapText="1"/>
    </xf>
    <xf numFmtId="0" fontId="48" fillId="0" borderId="1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left" vertical="center" wrapText="1"/>
    </xf>
    <xf numFmtId="0" fontId="40" fillId="0" borderId="1" xfId="0" applyFont="1" applyFill="1" applyBorder="1" applyAlignment="1">
      <alignment horizontal="justify" vertical="center" wrapText="1"/>
    </xf>
    <xf numFmtId="0" fontId="40" fillId="0" borderId="1" xfId="3" applyNumberFormat="1" applyFont="1" applyFill="1" applyBorder="1" applyAlignment="1" applyProtection="1">
      <alignment horizontal="center" vertical="center"/>
      <protection locked="0"/>
    </xf>
    <xf numFmtId="0" fontId="45" fillId="0" borderId="1" xfId="0" applyNumberFormat="1" applyFont="1" applyFill="1" applyBorder="1" applyAlignment="1" applyProtection="1">
      <alignment horizontal="center" vertical="center"/>
    </xf>
    <xf numFmtId="0" fontId="49" fillId="0" borderId="0" xfId="0" applyFont="1" applyFill="1" applyBorder="1" applyAlignment="1"/>
    <xf numFmtId="0" fontId="53" fillId="0" borderId="0" xfId="0" applyFont="1" applyFill="1" applyBorder="1"/>
    <xf numFmtId="0" fontId="51" fillId="0" borderId="11" xfId="0" applyFont="1" applyFill="1" applyBorder="1" applyAlignment="1">
      <alignment vertical="center" wrapText="1"/>
    </xf>
    <xf numFmtId="0" fontId="47" fillId="0" borderId="1" xfId="0" applyFont="1" applyFill="1" applyBorder="1" applyAlignment="1">
      <alignment vertical="center" wrapText="1"/>
    </xf>
    <xf numFmtId="0" fontId="51" fillId="0" borderId="1" xfId="0" applyFont="1" applyFill="1" applyBorder="1" applyAlignment="1">
      <alignment vertical="center" wrapText="1"/>
    </xf>
    <xf numFmtId="164" fontId="40" fillId="5" borderId="31" xfId="0" applyNumberFormat="1" applyFont="1" applyFill="1" applyBorder="1" applyAlignment="1">
      <alignment horizontal="center" vertical="center" wrapText="1"/>
    </xf>
    <xf numFmtId="164" fontId="40" fillId="5" borderId="2" xfId="0" applyNumberFormat="1" applyFont="1" applyFill="1" applyBorder="1" applyAlignment="1">
      <alignment horizontal="center" vertical="center" wrapText="1"/>
    </xf>
    <xf numFmtId="164" fontId="40" fillId="4" borderId="2" xfId="3" applyNumberFormat="1" applyFont="1" applyFill="1" applyBorder="1" applyAlignment="1" applyProtection="1">
      <alignment horizontal="center" vertical="center"/>
      <protection locked="0"/>
    </xf>
    <xf numFmtId="0" fontId="55" fillId="0" borderId="1" xfId="0" applyFont="1" applyBorder="1" applyAlignment="1">
      <alignment horizontal="center"/>
    </xf>
    <xf numFmtId="164" fontId="52" fillId="7" borderId="1" xfId="0" applyNumberFormat="1" applyFont="1" applyFill="1" applyBorder="1" applyAlignment="1">
      <alignment horizontal="center" vertical="center" wrapText="1"/>
    </xf>
    <xf numFmtId="0" fontId="48" fillId="0" borderId="5" xfId="0" applyNumberFormat="1" applyFont="1" applyFill="1" applyBorder="1" applyAlignment="1" applyProtection="1">
      <alignment horizontal="center" vertical="center"/>
    </xf>
    <xf numFmtId="0" fontId="55" fillId="0" borderId="5" xfId="0" applyFont="1" applyBorder="1" applyAlignment="1">
      <alignment horizontal="center"/>
    </xf>
    <xf numFmtId="0" fontId="56" fillId="4" borderId="34" xfId="0" applyFont="1" applyFill="1" applyBorder="1"/>
    <xf numFmtId="0" fontId="56" fillId="4" borderId="2" xfId="0" applyFont="1" applyFill="1" applyBorder="1" applyAlignment="1">
      <alignment horizontal="center"/>
    </xf>
    <xf numFmtId="3" fontId="56" fillId="4" borderId="2" xfId="0" applyNumberFormat="1" applyFont="1" applyFill="1" applyBorder="1" applyAlignment="1">
      <alignment horizontal="center"/>
    </xf>
    <xf numFmtId="0" fontId="55" fillId="0" borderId="11" xfId="0" applyFont="1" applyBorder="1"/>
    <xf numFmtId="0" fontId="55" fillId="0" borderId="11" xfId="0" applyFont="1" applyBorder="1" applyAlignment="1">
      <alignment horizontal="center"/>
    </xf>
    <xf numFmtId="0" fontId="56" fillId="0" borderId="11" xfId="0" applyFont="1" applyBorder="1" applyAlignment="1">
      <alignment horizontal="center"/>
    </xf>
    <xf numFmtId="0" fontId="57" fillId="0" borderId="11" xfId="0" applyFont="1" applyBorder="1" applyAlignment="1">
      <alignment horizontal="center"/>
    </xf>
    <xf numFmtId="0" fontId="54" fillId="0" borderId="11" xfId="0" applyFont="1" applyBorder="1" applyAlignment="1">
      <alignment horizontal="center"/>
    </xf>
    <xf numFmtId="164" fontId="58" fillId="0" borderId="4" xfId="0" applyNumberFormat="1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164" fontId="25" fillId="0" borderId="6" xfId="0" applyNumberFormat="1" applyFont="1" applyBorder="1" applyAlignment="1">
      <alignment horizontal="center" vertical="center"/>
    </xf>
    <xf numFmtId="0" fontId="55" fillId="0" borderId="1" xfId="0" applyFont="1" applyBorder="1"/>
    <xf numFmtId="0" fontId="57" fillId="0" borderId="1" xfId="0" applyFont="1" applyBorder="1" applyAlignment="1">
      <alignment horizontal="center"/>
    </xf>
    <xf numFmtId="0" fontId="56" fillId="0" borderId="1" xfId="0" applyFont="1" applyBorder="1" applyAlignment="1">
      <alignment horizontal="center"/>
    </xf>
    <xf numFmtId="0" fontId="54" fillId="0" borderId="1" xfId="0" applyFont="1" applyBorder="1" applyAlignment="1">
      <alignment horizontal="center"/>
    </xf>
    <xf numFmtId="164" fontId="59" fillId="0" borderId="15" xfId="3" applyNumberFormat="1" applyFont="1" applyBorder="1" applyAlignment="1" applyProtection="1">
      <alignment horizontal="center" vertical="center"/>
      <protection locked="0"/>
    </xf>
    <xf numFmtId="0" fontId="26" fillId="0" borderId="1" xfId="0" applyFont="1" applyBorder="1" applyAlignment="1">
      <alignment horizontal="center" vertical="center"/>
    </xf>
    <xf numFmtId="164" fontId="25" fillId="0" borderId="5" xfId="0" applyNumberFormat="1" applyFont="1" applyBorder="1" applyAlignment="1">
      <alignment horizontal="center" vertical="center"/>
    </xf>
    <xf numFmtId="0" fontId="39" fillId="0" borderId="1" xfId="0" applyFont="1" applyBorder="1"/>
    <xf numFmtId="0" fontId="55" fillId="0" borderId="1" xfId="0" applyFont="1" applyBorder="1" applyAlignment="1">
      <alignment wrapText="1"/>
    </xf>
    <xf numFmtId="164" fontId="26" fillId="0" borderId="5" xfId="0" applyNumberFormat="1" applyFont="1" applyBorder="1" applyAlignment="1">
      <alignment horizontal="center" vertical="center"/>
    </xf>
    <xf numFmtId="0" fontId="55" fillId="0" borderId="1" xfId="0" applyFont="1" applyBorder="1" applyAlignment="1">
      <alignment horizontal="center" wrapText="1"/>
    </xf>
    <xf numFmtId="0" fontId="28" fillId="0" borderId="1" xfId="0" applyFont="1" applyBorder="1"/>
    <xf numFmtId="0" fontId="25" fillId="0" borderId="1" xfId="0" applyFont="1" applyBorder="1" applyAlignment="1">
      <alignment horizontal="center" vertical="center"/>
    </xf>
    <xf numFmtId="0" fontId="2" fillId="0" borderId="1" xfId="0" applyFont="1" applyBorder="1"/>
    <xf numFmtId="164" fontId="58" fillId="0" borderId="15" xfId="0" applyNumberFormat="1" applyFont="1" applyBorder="1" applyAlignment="1">
      <alignment horizontal="center" vertical="center"/>
    </xf>
    <xf numFmtId="0" fontId="27" fillId="0" borderId="1" xfId="0" applyFont="1" applyBorder="1"/>
    <xf numFmtId="0" fontId="58" fillId="0" borderId="15" xfId="0" applyFont="1" applyBorder="1" applyAlignment="1">
      <alignment horizontal="center" vertical="center"/>
    </xf>
    <xf numFmtId="0" fontId="60" fillId="0" borderId="1" xfId="0" applyFont="1" applyBorder="1" applyAlignment="1">
      <alignment horizontal="center"/>
    </xf>
    <xf numFmtId="0" fontId="61" fillId="0" borderId="1" xfId="0" applyFont="1" applyBorder="1" applyAlignment="1">
      <alignment horizontal="center"/>
    </xf>
    <xf numFmtId="0" fontId="62" fillId="0" borderId="1" xfId="0" applyFont="1" applyBorder="1" applyAlignment="1">
      <alignment horizontal="center"/>
    </xf>
    <xf numFmtId="0" fontId="63" fillId="0" borderId="1" xfId="0" applyFont="1" applyBorder="1"/>
    <xf numFmtId="0" fontId="55" fillId="0" borderId="5" xfId="0" applyFont="1" applyBorder="1"/>
    <xf numFmtId="0" fontId="62" fillId="0" borderId="5" xfId="0" applyFont="1" applyBorder="1" applyAlignment="1">
      <alignment horizontal="center"/>
    </xf>
    <xf numFmtId="0" fontId="56" fillId="0" borderId="5" xfId="0" applyFont="1" applyBorder="1" applyAlignment="1">
      <alignment horizontal="center"/>
    </xf>
    <xf numFmtId="0" fontId="64" fillId="0" borderId="5" xfId="0" applyFont="1" applyBorder="1" applyAlignment="1">
      <alignment horizontal="center"/>
    </xf>
    <xf numFmtId="164" fontId="59" fillId="0" borderId="24" xfId="3" applyNumberFormat="1" applyFont="1" applyBorder="1" applyAlignment="1" applyProtection="1">
      <alignment horizontal="center" vertical="center"/>
      <protection locked="0"/>
    </xf>
    <xf numFmtId="0" fontId="26" fillId="0" borderId="5" xfId="0" applyFont="1" applyBorder="1" applyAlignment="1">
      <alignment horizontal="center" vertical="center"/>
    </xf>
    <xf numFmtId="0" fontId="48" fillId="0" borderId="11" xfId="0" applyNumberFormat="1" applyFont="1" applyFill="1" applyBorder="1" applyAlignment="1" applyProtection="1">
      <alignment horizontal="center" vertical="center"/>
    </xf>
    <xf numFmtId="0" fontId="48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8" fillId="2" borderId="18" xfId="3" applyNumberFormat="1" applyFont="1" applyFill="1" applyBorder="1" applyAlignment="1" applyProtection="1">
      <alignment horizontal="left" vertical="center"/>
      <protection locked="0"/>
    </xf>
    <xf numFmtId="0" fontId="7" fillId="0" borderId="0" xfId="3" applyFont="1" applyAlignment="1"/>
    <xf numFmtId="0" fontId="0" fillId="0" borderId="0" xfId="0" applyAlignment="1"/>
    <xf numFmtId="0" fontId="35" fillId="2" borderId="0" xfId="3" applyFont="1" applyFill="1" applyBorder="1" applyAlignment="1" applyProtection="1">
      <alignment horizontal="center" vertical="top"/>
      <protection locked="0"/>
    </xf>
    <xf numFmtId="0" fontId="33" fillId="0" borderId="0" xfId="3" applyFont="1" applyAlignment="1" applyProtection="1">
      <alignment horizontal="center" vertical="center"/>
      <protection locked="0"/>
    </xf>
    <xf numFmtId="0" fontId="31" fillId="0" borderId="0" xfId="3" applyFont="1" applyAlignment="1" applyProtection="1">
      <alignment horizontal="center" vertical="top"/>
      <protection locked="0"/>
    </xf>
    <xf numFmtId="0" fontId="31" fillId="0" borderId="0" xfId="3" applyFont="1" applyAlignment="1" applyProtection="1">
      <alignment horizontal="center" vertical="center"/>
      <protection locked="0"/>
    </xf>
    <xf numFmtId="49" fontId="8" fillId="2" borderId="18" xfId="3" applyNumberFormat="1" applyFont="1" applyFill="1" applyBorder="1" applyAlignment="1" applyProtection="1">
      <alignment horizontal="center" vertical="center"/>
      <protection locked="0"/>
    </xf>
    <xf numFmtId="49" fontId="7" fillId="0" borderId="18" xfId="3" applyNumberFormat="1" applyFont="1" applyFill="1" applyBorder="1" applyAlignment="1" applyProtection="1">
      <alignment horizontal="left" vertical="center"/>
      <protection locked="0"/>
    </xf>
    <xf numFmtId="49" fontId="7" fillId="2" borderId="18" xfId="3" applyNumberFormat="1" applyFont="1" applyFill="1" applyBorder="1" applyAlignment="1" applyProtection="1">
      <alignment horizontal="left" vertical="center"/>
      <protection locked="0"/>
    </xf>
    <xf numFmtId="0" fontId="37" fillId="2" borderId="0" xfId="3" applyFont="1" applyFill="1" applyBorder="1" applyAlignment="1" applyProtection="1">
      <alignment horizontal="left" vertical="center"/>
      <protection locked="0"/>
    </xf>
    <xf numFmtId="49" fontId="31" fillId="2" borderId="18" xfId="3" applyNumberFormat="1" applyFont="1" applyFill="1" applyBorder="1" applyAlignment="1" applyProtection="1">
      <alignment horizontal="left" vertical="center"/>
      <protection locked="0"/>
    </xf>
    <xf numFmtId="0" fontId="33" fillId="2" borderId="0" xfId="3" applyFont="1" applyFill="1" applyBorder="1" applyAlignment="1" applyProtection="1">
      <alignment horizontal="left" vertical="center"/>
      <protection locked="0"/>
    </xf>
    <xf numFmtId="0" fontId="17" fillId="2" borderId="18" xfId="3" applyNumberFormat="1" applyFont="1" applyFill="1" applyBorder="1" applyAlignment="1" applyProtection="1">
      <alignment horizontal="left" vertical="center" wrapText="1"/>
      <protection locked="0"/>
    </xf>
    <xf numFmtId="0" fontId="35" fillId="0" borderId="0" xfId="3" applyFont="1" applyAlignment="1" applyProtection="1">
      <alignment horizontal="left" vertical="top"/>
      <protection locked="0"/>
    </xf>
    <xf numFmtId="14" fontId="7" fillId="2" borderId="18" xfId="3" applyNumberFormat="1" applyFont="1" applyFill="1" applyBorder="1" applyAlignment="1" applyProtection="1">
      <alignment horizontal="left" vertical="center"/>
      <protection locked="0"/>
    </xf>
    <xf numFmtId="0" fontId="7" fillId="2" borderId="18" xfId="3" applyNumberFormat="1" applyFont="1" applyFill="1" applyBorder="1" applyAlignment="1" applyProtection="1">
      <alignment horizontal="left" vertical="center"/>
      <protection locked="0"/>
    </xf>
    <xf numFmtId="0" fontId="31" fillId="2" borderId="0" xfId="3" applyFont="1" applyFill="1" applyBorder="1" applyAlignment="1" applyProtection="1">
      <alignment horizontal="right" vertical="center"/>
      <protection locked="0"/>
    </xf>
    <xf numFmtId="0" fontId="2" fillId="0" borderId="0" xfId="3" applyFont="1" applyAlignment="1" applyProtection="1">
      <alignment horizontal="left" vertical="center"/>
      <protection locked="0"/>
    </xf>
    <xf numFmtId="0" fontId="5" fillId="0" borderId="0" xfId="3" applyFont="1" applyAlignment="1" applyProtection="1">
      <alignment horizontal="left" vertical="top"/>
      <protection locked="0"/>
    </xf>
    <xf numFmtId="0" fontId="2" fillId="0" borderId="0" xfId="3" applyFont="1" applyAlignment="1" applyProtection="1">
      <alignment horizontal="left" vertical="top" wrapText="1"/>
      <protection locked="0"/>
    </xf>
    <xf numFmtId="0" fontId="2" fillId="0" borderId="0" xfId="3" applyFont="1" applyBorder="1" applyAlignment="1" applyProtection="1">
      <alignment horizontal="left" vertical="top" wrapText="1"/>
      <protection locked="0"/>
    </xf>
    <xf numFmtId="0" fontId="22" fillId="2" borderId="13" xfId="3" applyNumberFormat="1" applyFont="1" applyFill="1" applyBorder="1" applyAlignment="1" applyProtection="1">
      <alignment horizontal="center" vertical="center"/>
      <protection locked="0"/>
    </xf>
    <xf numFmtId="0" fontId="22" fillId="2" borderId="15" xfId="3" applyNumberFormat="1" applyFont="1" applyFill="1" applyBorder="1" applyAlignment="1" applyProtection="1">
      <alignment horizontal="center" vertical="center"/>
      <protection locked="0"/>
    </xf>
    <xf numFmtId="0" fontId="13" fillId="2" borderId="13" xfId="3" applyNumberFormat="1" applyFont="1" applyFill="1" applyBorder="1" applyAlignment="1" applyProtection="1">
      <alignment horizontal="center" vertical="center"/>
      <protection locked="0"/>
    </xf>
    <xf numFmtId="0" fontId="13" fillId="2" borderId="17" xfId="3" applyNumberFormat="1" applyFont="1" applyFill="1" applyBorder="1" applyAlignment="1" applyProtection="1">
      <alignment horizontal="center" vertical="center"/>
      <protection locked="0"/>
    </xf>
    <xf numFmtId="0" fontId="13" fillId="2" borderId="15" xfId="3" applyNumberFormat="1" applyFont="1" applyFill="1" applyBorder="1" applyAlignment="1" applyProtection="1">
      <alignment horizontal="center" vertical="center"/>
      <protection locked="0"/>
    </xf>
    <xf numFmtId="0" fontId="22" fillId="2" borderId="17" xfId="3" applyNumberFormat="1" applyFont="1" applyFill="1" applyBorder="1" applyAlignment="1" applyProtection="1">
      <alignment horizontal="center" vertical="center"/>
      <protection locked="0"/>
    </xf>
    <xf numFmtId="0" fontId="21" fillId="2" borderId="1" xfId="3" applyNumberFormat="1" applyFont="1" applyFill="1" applyBorder="1" applyAlignment="1" applyProtection="1">
      <alignment horizontal="center" vertical="center"/>
      <protection locked="0"/>
    </xf>
    <xf numFmtId="0" fontId="21" fillId="2" borderId="13" xfId="3" applyNumberFormat="1" applyFont="1" applyFill="1" applyBorder="1" applyAlignment="1" applyProtection="1">
      <alignment horizontal="center" vertical="center"/>
      <protection locked="0"/>
    </xf>
    <xf numFmtId="0" fontId="21" fillId="2" borderId="17" xfId="3" applyNumberFormat="1" applyFont="1" applyFill="1" applyBorder="1" applyAlignment="1" applyProtection="1">
      <alignment horizontal="center" vertical="center"/>
      <protection locked="0"/>
    </xf>
    <xf numFmtId="0" fontId="21" fillId="2" borderId="15" xfId="3" applyNumberFormat="1" applyFont="1" applyFill="1" applyBorder="1" applyAlignment="1" applyProtection="1">
      <alignment horizontal="center" vertical="center"/>
      <protection locked="0"/>
    </xf>
    <xf numFmtId="0" fontId="11" fillId="2" borderId="1" xfId="3" applyNumberFormat="1" applyFont="1" applyFill="1" applyBorder="1" applyAlignment="1" applyProtection="1">
      <alignment horizontal="center" vertical="center"/>
      <protection locked="0"/>
    </xf>
    <xf numFmtId="0" fontId="26" fillId="0" borderId="1" xfId="3" applyNumberFormat="1" applyFont="1" applyBorder="1" applyAlignment="1" applyProtection="1">
      <alignment horizontal="center" vertical="center"/>
      <protection locked="0"/>
    </xf>
    <xf numFmtId="0" fontId="26" fillId="0" borderId="13" xfId="3" applyNumberFormat="1" applyFont="1" applyBorder="1" applyAlignment="1" applyProtection="1">
      <alignment horizontal="center" vertical="center"/>
      <protection locked="0"/>
    </xf>
    <xf numFmtId="0" fontId="26" fillId="0" borderId="17" xfId="3" applyNumberFormat="1" applyFont="1" applyBorder="1" applyAlignment="1" applyProtection="1">
      <alignment horizontal="center" vertical="center"/>
      <protection locked="0"/>
    </xf>
    <xf numFmtId="0" fontId="26" fillId="0" borderId="15" xfId="3" applyNumberFormat="1" applyFont="1" applyBorder="1" applyAlignment="1" applyProtection="1">
      <alignment horizontal="center" vertical="center"/>
      <protection locked="0"/>
    </xf>
    <xf numFmtId="0" fontId="21" fillId="0" borderId="1" xfId="3" applyNumberFormat="1" applyFont="1" applyBorder="1" applyAlignment="1" applyProtection="1">
      <alignment horizontal="center" vertical="center" wrapText="1"/>
      <protection locked="0"/>
    </xf>
    <xf numFmtId="0" fontId="26" fillId="0" borderId="1" xfId="3" applyNumberFormat="1" applyFont="1" applyBorder="1" applyAlignment="1" applyProtection="1">
      <alignment horizontal="center" vertical="center" wrapText="1"/>
      <protection locked="0"/>
    </xf>
    <xf numFmtId="0" fontId="21" fillId="0" borderId="25" xfId="3" applyNumberFormat="1" applyFont="1" applyBorder="1" applyAlignment="1" applyProtection="1">
      <alignment horizontal="center" vertical="center" wrapText="1"/>
      <protection locked="0"/>
    </xf>
    <xf numFmtId="0" fontId="21" fillId="0" borderId="26" xfId="3" applyNumberFormat="1" applyFont="1" applyBorder="1" applyAlignment="1" applyProtection="1">
      <alignment horizontal="center" vertical="center" wrapText="1"/>
      <protection locked="0"/>
    </xf>
    <xf numFmtId="0" fontId="21" fillId="0" borderId="3" xfId="3" applyNumberFormat="1" applyFont="1" applyBorder="1" applyAlignment="1" applyProtection="1">
      <alignment horizontal="center" vertical="center" wrapText="1"/>
      <protection locked="0"/>
    </xf>
    <xf numFmtId="0" fontId="21" fillId="0" borderId="18" xfId="3" applyNumberFormat="1" applyFont="1" applyBorder="1" applyAlignment="1" applyProtection="1">
      <alignment horizontal="center" vertical="center" wrapText="1"/>
      <protection locked="0"/>
    </xf>
    <xf numFmtId="0" fontId="20" fillId="0" borderId="0" xfId="3" applyFont="1" applyAlignment="1" applyProtection="1">
      <alignment horizontal="left" vertical="top"/>
      <protection locked="0"/>
    </xf>
    <xf numFmtId="0" fontId="18" fillId="0" borderId="18" xfId="3" applyFont="1" applyBorder="1" applyAlignment="1" applyProtection="1">
      <alignment horizontal="left" vertical="top"/>
      <protection locked="0"/>
    </xf>
    <xf numFmtId="0" fontId="21" fillId="0" borderId="1" xfId="3" applyNumberFormat="1" applyFont="1" applyBorder="1" applyAlignment="1" applyProtection="1">
      <alignment horizontal="center" vertical="center"/>
      <protection locked="0"/>
    </xf>
    <xf numFmtId="0" fontId="21" fillId="0" borderId="13" xfId="3" applyNumberFormat="1" applyFont="1" applyBorder="1" applyAlignment="1" applyProtection="1">
      <alignment horizontal="center" vertical="center" wrapText="1"/>
      <protection locked="0"/>
    </xf>
    <xf numFmtId="0" fontId="21" fillId="0" borderId="17" xfId="3" applyNumberFormat="1" applyFont="1" applyBorder="1" applyAlignment="1" applyProtection="1">
      <alignment horizontal="center" vertical="center" wrapText="1"/>
      <protection locked="0"/>
    </xf>
    <xf numFmtId="0" fontId="21" fillId="0" borderId="15" xfId="3" applyNumberFormat="1" applyFont="1" applyBorder="1" applyAlignment="1" applyProtection="1">
      <alignment horizontal="center" vertical="center" wrapText="1"/>
      <protection locked="0"/>
    </xf>
    <xf numFmtId="0" fontId="21" fillId="0" borderId="0" xfId="3" applyFont="1"/>
    <xf numFmtId="0" fontId="11" fillId="0" borderId="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textRotation="90"/>
    </xf>
    <xf numFmtId="0" fontId="11" fillId="0" borderId="21" xfId="0" applyNumberFormat="1" applyFont="1" applyFill="1" applyBorder="1" applyAlignment="1" applyProtection="1">
      <alignment horizontal="center" vertical="center"/>
    </xf>
    <xf numFmtId="0" fontId="11" fillId="0" borderId="22" xfId="0" applyNumberFormat="1" applyFont="1" applyFill="1" applyBorder="1" applyAlignment="1" applyProtection="1">
      <alignment horizontal="center" vertical="center"/>
    </xf>
    <xf numFmtId="0" fontId="11" fillId="0" borderId="23" xfId="0" applyNumberFormat="1" applyFont="1" applyFill="1" applyBorder="1" applyAlignment="1" applyProtection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11" fillId="0" borderId="18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/>
    </xf>
    <xf numFmtId="0" fontId="10" fillId="0" borderId="20" xfId="0" applyNumberFormat="1" applyFont="1" applyFill="1" applyBorder="1" applyAlignment="1" applyProtection="1">
      <alignment horizontal="center" vertical="center" textRotation="90"/>
    </xf>
    <xf numFmtId="0" fontId="10" fillId="0" borderId="6" xfId="0" applyNumberFormat="1" applyFont="1" applyFill="1" applyBorder="1" applyAlignment="1" applyProtection="1">
      <alignment horizontal="center" vertical="center" textRotation="90"/>
    </xf>
    <xf numFmtId="0" fontId="10" fillId="0" borderId="35" xfId="0" applyNumberFormat="1" applyFont="1" applyFill="1" applyBorder="1" applyAlignment="1" applyProtection="1">
      <alignment horizontal="center" vertical="center" textRotation="90"/>
    </xf>
    <xf numFmtId="0" fontId="11" fillId="0" borderId="0" xfId="0" applyNumberFormat="1" applyFont="1" applyFill="1" applyBorder="1" applyAlignment="1" applyProtection="1">
      <alignment horizontal="center" textRotation="90" wrapText="1" shrinkToFit="1"/>
    </xf>
    <xf numFmtId="0" fontId="10" fillId="0" borderId="5" xfId="0" applyNumberFormat="1" applyFont="1" applyFill="1" applyBorder="1" applyAlignment="1" applyProtection="1">
      <alignment horizontal="center" vertical="center" wrapText="1"/>
    </xf>
    <xf numFmtId="0" fontId="10" fillId="0" borderId="6" xfId="0" applyNumberFormat="1" applyFont="1" applyFill="1" applyBorder="1" applyAlignment="1" applyProtection="1">
      <alignment horizontal="center" vertical="center" wrapText="1"/>
    </xf>
    <xf numFmtId="0" fontId="10" fillId="0" borderId="11" xfId="0" applyNumberFormat="1" applyFont="1" applyFill="1" applyBorder="1" applyAlignment="1" applyProtection="1">
      <alignment horizontal="center" vertical="center" wrapText="1"/>
    </xf>
    <xf numFmtId="0" fontId="11" fillId="0" borderId="25" xfId="0" applyNumberFormat="1" applyFont="1" applyFill="1" applyBorder="1" applyAlignment="1" applyProtection="1">
      <alignment horizontal="center" vertical="center"/>
    </xf>
    <xf numFmtId="0" fontId="11" fillId="0" borderId="26" xfId="0" applyNumberFormat="1" applyFont="1" applyFill="1" applyBorder="1" applyAlignment="1" applyProtection="1">
      <alignment horizontal="center" vertical="center"/>
    </xf>
    <xf numFmtId="0" fontId="11" fillId="0" borderId="24" xfId="0" applyNumberFormat="1" applyFont="1" applyFill="1" applyBorder="1" applyAlignment="1" applyProtection="1">
      <alignment horizontal="center" vertical="center"/>
    </xf>
    <xf numFmtId="0" fontId="14" fillId="0" borderId="0" xfId="0" applyNumberFormat="1" applyFont="1" applyFill="1" applyBorder="1" applyAlignment="1" applyProtection="1">
      <alignment horizontal="center" vertical="top" wrapText="1"/>
    </xf>
    <xf numFmtId="0" fontId="6" fillId="0" borderId="0" xfId="0" applyNumberFormat="1" applyFont="1" applyFill="1" applyBorder="1" applyAlignment="1" applyProtection="1">
      <alignment horizontal="center" vertical="top" wrapText="1"/>
    </xf>
    <xf numFmtId="0" fontId="9" fillId="0" borderId="0" xfId="0" applyNumberFormat="1" applyFont="1" applyFill="1" applyBorder="1" applyAlignment="1" applyProtection="1">
      <alignment vertical="top" wrapText="1"/>
    </xf>
    <xf numFmtId="0" fontId="6" fillId="0" borderId="19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10" fillId="0" borderId="5" xfId="0" applyNumberFormat="1" applyFont="1" applyFill="1" applyBorder="1" applyAlignment="1" applyProtection="1">
      <alignment horizontal="center" vertical="center" textRotation="90"/>
    </xf>
    <xf numFmtId="0" fontId="10" fillId="0" borderId="11" xfId="0" applyNumberFormat="1" applyFont="1" applyFill="1" applyBorder="1" applyAlignment="1" applyProtection="1">
      <alignment horizontal="center" vertical="center" textRotation="90"/>
    </xf>
    <xf numFmtId="0" fontId="10" fillId="0" borderId="10" xfId="0" applyNumberFormat="1" applyFont="1" applyFill="1" applyBorder="1" applyAlignment="1" applyProtection="1">
      <alignment horizontal="center" vertical="distributed" textRotation="90"/>
    </xf>
    <xf numFmtId="0" fontId="10" fillId="0" borderId="12" xfId="0" applyNumberFormat="1" applyFont="1" applyFill="1" applyBorder="1" applyAlignment="1" applyProtection="1">
      <alignment horizontal="center" vertical="distributed" textRotation="90"/>
    </xf>
    <xf numFmtId="0" fontId="10" fillId="0" borderId="27" xfId="0" applyNumberFormat="1" applyFont="1" applyFill="1" applyBorder="1" applyAlignment="1" applyProtection="1">
      <alignment horizontal="center" vertical="distributed" textRotation="90"/>
    </xf>
    <xf numFmtId="0" fontId="10" fillId="0" borderId="7" xfId="0" applyNumberFormat="1" applyFont="1" applyFill="1" applyBorder="1" applyAlignment="1" applyProtection="1">
      <alignment horizontal="center" vertical="center" textRotation="90"/>
    </xf>
    <xf numFmtId="0" fontId="55" fillId="0" borderId="11" xfId="0" applyFont="1" applyBorder="1" applyAlignment="1">
      <alignment horizontal="center" vertical="center"/>
    </xf>
    <xf numFmtId="0" fontId="55" fillId="0" borderId="1" xfId="0" applyFont="1" applyBorder="1" applyAlignment="1">
      <alignment horizontal="center" vertical="center"/>
    </xf>
    <xf numFmtId="0" fontId="48" fillId="0" borderId="20" xfId="0" applyNumberFormat="1" applyFont="1" applyFill="1" applyBorder="1" applyAlignment="1" applyProtection="1">
      <alignment horizontal="center" vertical="center"/>
    </xf>
    <xf numFmtId="0" fontId="48" fillId="0" borderId="11" xfId="0" applyNumberFormat="1" applyFont="1" applyFill="1" applyBorder="1" applyAlignment="1" applyProtection="1">
      <alignment horizontal="center" vertical="center"/>
    </xf>
    <xf numFmtId="0" fontId="49" fillId="0" borderId="8" xfId="0" applyFont="1" applyFill="1" applyBorder="1" applyAlignment="1"/>
    <xf numFmtId="0" fontId="49" fillId="0" borderId="0" xfId="0" applyFont="1" applyFill="1" applyBorder="1" applyAlignment="1"/>
    <xf numFmtId="0" fontId="40" fillId="0" borderId="16" xfId="0" applyNumberFormat="1" applyFont="1" applyFill="1" applyBorder="1" applyAlignment="1" applyProtection="1">
      <alignment horizontal="left" vertical="center" wrapText="1"/>
    </xf>
    <xf numFmtId="0" fontId="40" fillId="0" borderId="17" xfId="0" applyNumberFormat="1" applyFont="1" applyFill="1" applyBorder="1" applyAlignment="1" applyProtection="1">
      <alignment horizontal="left" vertical="center" wrapText="1"/>
    </xf>
    <xf numFmtId="0" fontId="40" fillId="0" borderId="15" xfId="0" applyNumberFormat="1" applyFont="1" applyFill="1" applyBorder="1" applyAlignment="1" applyProtection="1">
      <alignment horizontal="left" vertical="center" wrapText="1"/>
    </xf>
    <xf numFmtId="0" fontId="40" fillId="0" borderId="12" xfId="0" applyNumberFormat="1" applyFont="1" applyFill="1" applyBorder="1" applyAlignment="1" applyProtection="1">
      <alignment horizontal="left" vertical="center" wrapText="1"/>
    </xf>
    <xf numFmtId="0" fontId="40" fillId="0" borderId="1" xfId="0" applyNumberFormat="1" applyFont="1" applyFill="1" applyBorder="1" applyAlignment="1" applyProtection="1">
      <alignment horizontal="left" vertical="center" wrapText="1"/>
    </xf>
    <xf numFmtId="0" fontId="48" fillId="0" borderId="5" xfId="0" applyNumberFormat="1" applyFont="1" applyFill="1" applyBorder="1" applyAlignment="1" applyProtection="1">
      <alignment horizontal="center" vertical="center"/>
    </xf>
    <xf numFmtId="0" fontId="50" fillId="0" borderId="25" xfId="0" applyNumberFormat="1" applyFont="1" applyFill="1" applyBorder="1" applyAlignment="1" applyProtection="1">
      <alignment horizontal="left" vertical="top" wrapText="1"/>
    </xf>
    <xf numFmtId="0" fontId="50" fillId="0" borderId="26" xfId="0" applyNumberFormat="1" applyFont="1" applyFill="1" applyBorder="1" applyAlignment="1" applyProtection="1">
      <alignment horizontal="left" vertical="top" wrapText="1"/>
    </xf>
    <xf numFmtId="0" fontId="50" fillId="0" borderId="43" xfId="0" applyNumberFormat="1" applyFont="1" applyFill="1" applyBorder="1" applyAlignment="1" applyProtection="1">
      <alignment horizontal="left" vertical="top" wrapText="1"/>
    </xf>
    <xf numFmtId="0" fontId="50" fillId="0" borderId="8" xfId="0" applyNumberFormat="1" applyFont="1" applyFill="1" applyBorder="1" applyAlignment="1" applyProtection="1">
      <alignment horizontal="left" vertical="top" wrapText="1"/>
    </xf>
    <xf numFmtId="0" fontId="50" fillId="0" borderId="0" xfId="0" applyNumberFormat="1" applyFont="1" applyFill="1" applyBorder="1" applyAlignment="1" applyProtection="1">
      <alignment horizontal="left" vertical="top" wrapText="1"/>
    </xf>
    <xf numFmtId="0" fontId="50" fillId="0" borderId="44" xfId="0" applyNumberFormat="1" applyFont="1" applyFill="1" applyBorder="1" applyAlignment="1" applyProtection="1">
      <alignment horizontal="left" vertical="top" wrapText="1"/>
    </xf>
    <xf numFmtId="0" fontId="50" fillId="0" borderId="3" xfId="0" applyNumberFormat="1" applyFont="1" applyFill="1" applyBorder="1" applyAlignment="1" applyProtection="1">
      <alignment horizontal="left" vertical="top" wrapText="1"/>
    </xf>
    <xf numFmtId="0" fontId="50" fillId="0" borderId="18" xfId="0" applyNumberFormat="1" applyFont="1" applyFill="1" applyBorder="1" applyAlignment="1" applyProtection="1">
      <alignment horizontal="left" vertical="top" wrapText="1"/>
    </xf>
    <xf numFmtId="0" fontId="50" fillId="0" borderId="45" xfId="0" applyNumberFormat="1" applyFont="1" applyFill="1" applyBorder="1" applyAlignment="1" applyProtection="1">
      <alignment horizontal="left" vertical="top" wrapText="1"/>
    </xf>
    <xf numFmtId="0" fontId="40" fillId="0" borderId="32" xfId="0" applyNumberFormat="1" applyFont="1" applyFill="1" applyBorder="1" applyAlignment="1" applyProtection="1">
      <alignment horizontal="left" vertical="center" wrapText="1"/>
    </xf>
    <xf numFmtId="0" fontId="40" fillId="0" borderId="31" xfId="0" applyNumberFormat="1" applyFont="1" applyFill="1" applyBorder="1" applyAlignment="1" applyProtection="1">
      <alignment horizontal="left" vertical="center" wrapText="1"/>
    </xf>
    <xf numFmtId="0" fontId="40" fillId="0" borderId="10" xfId="0" applyNumberFormat="1" applyFont="1" applyFill="1" applyBorder="1" applyAlignment="1" applyProtection="1">
      <alignment horizontal="left" vertical="center" wrapText="1"/>
    </xf>
    <xf numFmtId="0" fontId="40" fillId="0" borderId="9" xfId="0" applyNumberFormat="1" applyFont="1" applyFill="1" applyBorder="1" applyAlignment="1" applyProtection="1">
      <alignment horizontal="left" vertical="center" wrapText="1"/>
    </xf>
    <xf numFmtId="0" fontId="24" fillId="0" borderId="25" xfId="0" applyNumberFormat="1" applyFont="1" applyFill="1" applyBorder="1" applyAlignment="1" applyProtection="1">
      <alignment horizontal="center" vertical="top"/>
    </xf>
    <xf numFmtId="0" fontId="24" fillId="0" borderId="26" xfId="0" applyNumberFormat="1" applyFont="1" applyFill="1" applyBorder="1" applyAlignment="1" applyProtection="1">
      <alignment horizontal="center" vertical="top"/>
    </xf>
    <xf numFmtId="0" fontId="24" fillId="0" borderId="8" xfId="0" applyNumberFormat="1" applyFont="1" applyFill="1" applyBorder="1" applyAlignment="1" applyProtection="1">
      <alignment horizontal="center" vertical="top"/>
    </xf>
    <xf numFmtId="0" fontId="24" fillId="0" borderId="0" xfId="0" applyNumberFormat="1" applyFont="1" applyFill="1" applyBorder="1" applyAlignment="1" applyProtection="1">
      <alignment horizontal="center" vertical="top"/>
    </xf>
    <xf numFmtId="0" fontId="24" fillId="0" borderId="1" xfId="0" applyNumberFormat="1" applyFont="1" applyFill="1" applyBorder="1" applyAlignment="1" applyProtection="1">
      <alignment horizontal="center" vertical="center" textRotation="90"/>
    </xf>
    <xf numFmtId="0" fontId="24" fillId="0" borderId="1" xfId="0" applyNumberFormat="1" applyFont="1" applyFill="1" applyBorder="1" applyAlignment="1" applyProtection="1">
      <alignment horizontal="left" vertical="center" wrapText="1"/>
    </xf>
    <xf numFmtId="0" fontId="24" fillId="0" borderId="1" xfId="0" applyNumberFormat="1" applyFont="1" applyFill="1" applyBorder="1" applyAlignment="1" applyProtection="1">
      <alignment horizontal="center" textRotation="90" wrapText="1"/>
    </xf>
    <xf numFmtId="0" fontId="24" fillId="0" borderId="1" xfId="0" applyNumberFormat="1" applyFont="1" applyFill="1" applyBorder="1" applyAlignment="1" applyProtection="1">
      <alignment horizontal="center" vertical="center" wrapText="1"/>
    </xf>
    <xf numFmtId="0" fontId="24" fillId="0" borderId="5" xfId="0" applyNumberFormat="1" applyFont="1" applyFill="1" applyBorder="1" applyAlignment="1" applyProtection="1">
      <alignment horizontal="center" vertical="center" wrapText="1"/>
    </xf>
    <xf numFmtId="0" fontId="24" fillId="0" borderId="13" xfId="0" applyNumberFormat="1" applyFont="1" applyFill="1" applyBorder="1" applyAlignment="1" applyProtection="1">
      <alignment horizontal="center" textRotation="90" wrapText="1"/>
    </xf>
    <xf numFmtId="0" fontId="24" fillId="0" borderId="40" xfId="0" applyNumberFormat="1" applyFont="1" applyFill="1" applyBorder="1" applyAlignment="1" applyProtection="1">
      <alignment horizontal="center" vertical="center" wrapText="1"/>
    </xf>
    <xf numFmtId="0" fontId="24" fillId="0" borderId="41" xfId="0" applyNumberFormat="1" applyFont="1" applyFill="1" applyBorder="1" applyAlignment="1" applyProtection="1">
      <alignment horizontal="center" vertical="center" wrapText="1"/>
    </xf>
    <xf numFmtId="0" fontId="24" fillId="0" borderId="22" xfId="0" applyNumberFormat="1" applyFont="1" applyFill="1" applyBorder="1" applyAlignment="1" applyProtection="1">
      <alignment horizontal="center" vertical="center" wrapText="1"/>
    </xf>
    <xf numFmtId="0" fontId="24" fillId="0" borderId="39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24" fillId="0" borderId="12" xfId="0" applyNumberFormat="1" applyFont="1" applyFill="1" applyBorder="1" applyAlignment="1" applyProtection="1">
      <alignment horizontal="center" textRotation="90" wrapText="1"/>
    </xf>
    <xf numFmtId="0" fontId="24" fillId="0" borderId="32" xfId="0" applyNumberFormat="1" applyFont="1" applyFill="1" applyBorder="1" applyAlignment="1" applyProtection="1">
      <alignment horizontal="center" textRotation="90" wrapText="1"/>
    </xf>
    <xf numFmtId="0" fontId="0" fillId="0" borderId="1" xfId="0" applyBorder="1" applyAlignment="1">
      <alignment horizontal="center" vertical="center"/>
    </xf>
    <xf numFmtId="0" fontId="24" fillId="0" borderId="5" xfId="0" applyNumberFormat="1" applyFont="1" applyFill="1" applyBorder="1" applyAlignment="1" applyProtection="1">
      <alignment horizontal="center" vertical="center" textRotation="90" wrapText="1"/>
    </xf>
    <xf numFmtId="0" fontId="24" fillId="0" borderId="6" xfId="0" applyNumberFormat="1" applyFont="1" applyFill="1" applyBorder="1" applyAlignment="1" applyProtection="1">
      <alignment horizontal="center" vertical="center" textRotation="90" wrapText="1"/>
    </xf>
    <xf numFmtId="0" fontId="24" fillId="0" borderId="11" xfId="0" applyNumberFormat="1" applyFont="1" applyFill="1" applyBorder="1" applyAlignment="1" applyProtection="1">
      <alignment horizontal="center" vertical="center" textRotation="90" wrapText="1"/>
    </xf>
    <xf numFmtId="0" fontId="24" fillId="0" borderId="10" xfId="0" applyNumberFormat="1" applyFont="1" applyFill="1" applyBorder="1" applyAlignment="1" applyProtection="1">
      <alignment horizontal="center" vertical="center" wrapText="1"/>
    </xf>
    <xf numFmtId="0" fontId="24" fillId="0" borderId="9" xfId="0" applyNumberFormat="1" applyFont="1" applyFill="1" applyBorder="1" applyAlignment="1" applyProtection="1">
      <alignment horizontal="center" vertical="center" wrapText="1"/>
    </xf>
    <xf numFmtId="0" fontId="24" fillId="0" borderId="30" xfId="0" applyNumberFormat="1" applyFont="1" applyFill="1" applyBorder="1" applyAlignment="1" applyProtection="1">
      <alignment horizontal="center" vertical="center" wrapText="1"/>
    </xf>
    <xf numFmtId="0" fontId="6" fillId="0" borderId="13" xfId="0" applyNumberFormat="1" applyFont="1" applyFill="1" applyBorder="1" applyAlignment="1" applyProtection="1">
      <alignment horizontal="center" textRotation="90" wrapText="1"/>
    </xf>
    <xf numFmtId="0" fontId="6" fillId="0" borderId="36" xfId="0" applyNumberFormat="1" applyFont="1" applyFill="1" applyBorder="1" applyAlignment="1" applyProtection="1">
      <alignment horizontal="center" textRotation="90" wrapText="1"/>
    </xf>
    <xf numFmtId="0" fontId="24" fillId="0" borderId="24" xfId="0" applyNumberFormat="1" applyFont="1" applyFill="1" applyBorder="1" applyAlignment="1" applyProtection="1">
      <alignment horizontal="center" vertical="center" textRotation="90" wrapText="1"/>
    </xf>
    <xf numFmtId="0" fontId="24" fillId="0" borderId="7" xfId="0" applyNumberFormat="1" applyFont="1" applyFill="1" applyBorder="1" applyAlignment="1" applyProtection="1">
      <alignment horizontal="center" vertical="center" textRotation="90" wrapText="1"/>
    </xf>
    <xf numFmtId="0" fontId="24" fillId="0" borderId="4" xfId="0" applyNumberFormat="1" applyFont="1" applyFill="1" applyBorder="1" applyAlignment="1" applyProtection="1">
      <alignment horizontal="center" vertical="center" textRotation="90" wrapText="1"/>
    </xf>
    <xf numFmtId="0" fontId="24" fillId="0" borderId="10" xfId="0" applyNumberFormat="1" applyFont="1" applyFill="1" applyBorder="1" applyAlignment="1" applyProtection="1">
      <alignment horizontal="center" wrapText="1"/>
    </xf>
    <xf numFmtId="0" fontId="24" fillId="0" borderId="30" xfId="0" applyNumberFormat="1" applyFont="1" applyFill="1" applyBorder="1" applyAlignment="1" applyProtection="1">
      <alignment horizontal="center" wrapText="1"/>
    </xf>
  </cellXfs>
  <cellStyles count="9">
    <cellStyle name="Обычный" xfId="0" builtinId="0"/>
    <cellStyle name="Обычный 2" xfId="1" xr:uid="{00000000-0005-0000-0000-000001000000}"/>
    <cellStyle name="Обычный 2 2" xfId="4" xr:uid="{00000000-0005-0000-0000-000002000000}"/>
    <cellStyle name="Обычный 3" xfId="2" xr:uid="{00000000-0005-0000-0000-000003000000}"/>
    <cellStyle name="Обычный 3 2" xfId="5" xr:uid="{00000000-0005-0000-0000-000004000000}"/>
    <cellStyle name="Обычный 3 2 2" xfId="8" xr:uid="{89ADD0B7-A770-4B3A-8572-F7738C9705EE}"/>
    <cellStyle name="Обычный 4" xfId="3" xr:uid="{00000000-0005-0000-0000-000005000000}"/>
    <cellStyle name="Обычный 5" xfId="6" xr:uid="{ACD52390-40F6-483D-BFF2-1B21DBA4B9B8}"/>
    <cellStyle name="Обычный 6" xfId="7" xr:uid="{547C59FD-D74E-4D5A-A592-7067A75D29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47625</xdr:rowOff>
    </xdr:from>
    <xdr:to>
      <xdr:col>4</xdr:col>
      <xdr:colOff>0</xdr:colOff>
      <xdr:row>4</xdr:row>
      <xdr:rowOff>38100</xdr:rowOff>
    </xdr:to>
    <xdr:pic>
      <xdr:nvPicPr>
        <xdr:cNvPr id="2" name="Рисунок 2" descr="значок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7625"/>
          <a:ext cx="9334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Right="0"/>
  </sheetPr>
  <dimension ref="A1:BJ58"/>
  <sheetViews>
    <sheetView view="pageBreakPreview" topLeftCell="A13" zoomScale="70" zoomScaleNormal="70" zoomScaleSheetLayoutView="70" workbookViewId="0">
      <selection activeCell="AN32" sqref="AN32"/>
    </sheetView>
  </sheetViews>
  <sheetFormatPr defaultColWidth="14.6640625" defaultRowHeight="13.5" customHeight="1" x14ac:dyDescent="0.15"/>
  <cols>
    <col min="1" max="3" width="3.33203125" style="1" customWidth="1"/>
    <col min="4" max="4" width="10.5" style="1" customWidth="1"/>
    <col min="5" max="33" width="3.33203125" style="1" customWidth="1"/>
    <col min="34" max="34" width="9" style="1" customWidth="1"/>
    <col min="35" max="38" width="3.33203125" style="1" customWidth="1"/>
    <col min="39" max="39" width="6.83203125" style="1" customWidth="1"/>
    <col min="40" max="47" width="3.33203125" style="1" customWidth="1"/>
    <col min="48" max="48" width="1.83203125" style="1" customWidth="1"/>
    <col min="49" max="49" width="3" style="1" customWidth="1"/>
    <col min="50" max="50" width="2.5" style="1" customWidth="1"/>
    <col min="51" max="51" width="3.1640625" style="1" customWidth="1"/>
    <col min="52" max="52" width="2.6640625" style="1" customWidth="1"/>
    <col min="53" max="54" width="3" style="1" customWidth="1"/>
    <col min="55" max="55" width="2.5" style="1" customWidth="1"/>
    <col min="56" max="56" width="1.83203125" style="1" customWidth="1"/>
    <col min="57" max="57" width="2.83203125" style="1" customWidth="1"/>
    <col min="58" max="58" width="2.33203125" style="1" customWidth="1"/>
    <col min="59" max="59" width="1.1640625" style="1" customWidth="1"/>
    <col min="60" max="60" width="2" style="1" customWidth="1"/>
    <col min="61" max="61" width="1.83203125" style="1" customWidth="1"/>
    <col min="62" max="62" width="1" style="1" customWidth="1"/>
    <col min="63" max="256" width="14.6640625" style="1"/>
    <col min="257" max="259" width="3.33203125" style="1" customWidth="1"/>
    <col min="260" max="260" width="10.5" style="1" customWidth="1"/>
    <col min="261" max="289" width="3.33203125" style="1" customWidth="1"/>
    <col min="290" max="290" width="9" style="1" customWidth="1"/>
    <col min="291" max="303" width="3.33203125" style="1" customWidth="1"/>
    <col min="304" max="304" width="1.83203125" style="1" customWidth="1"/>
    <col min="305" max="305" width="3" style="1" customWidth="1"/>
    <col min="306" max="306" width="2.5" style="1" customWidth="1"/>
    <col min="307" max="307" width="3.1640625" style="1" customWidth="1"/>
    <col min="308" max="308" width="2.6640625" style="1" customWidth="1"/>
    <col min="309" max="310" width="3" style="1" customWidth="1"/>
    <col min="311" max="311" width="2.5" style="1" customWidth="1"/>
    <col min="312" max="312" width="1.83203125" style="1" customWidth="1"/>
    <col min="313" max="313" width="2.83203125" style="1" customWidth="1"/>
    <col min="314" max="314" width="2.33203125" style="1" customWidth="1"/>
    <col min="315" max="315" width="1.1640625" style="1" customWidth="1"/>
    <col min="316" max="316" width="2" style="1" customWidth="1"/>
    <col min="317" max="317" width="1.83203125" style="1" customWidth="1"/>
    <col min="318" max="318" width="1" style="1" customWidth="1"/>
    <col min="319" max="512" width="14.6640625" style="1"/>
    <col min="513" max="515" width="3.33203125" style="1" customWidth="1"/>
    <col min="516" max="516" width="10.5" style="1" customWidth="1"/>
    <col min="517" max="545" width="3.33203125" style="1" customWidth="1"/>
    <col min="546" max="546" width="9" style="1" customWidth="1"/>
    <col min="547" max="559" width="3.33203125" style="1" customWidth="1"/>
    <col min="560" max="560" width="1.83203125" style="1" customWidth="1"/>
    <col min="561" max="561" width="3" style="1" customWidth="1"/>
    <col min="562" max="562" width="2.5" style="1" customWidth="1"/>
    <col min="563" max="563" width="3.1640625" style="1" customWidth="1"/>
    <col min="564" max="564" width="2.6640625" style="1" customWidth="1"/>
    <col min="565" max="566" width="3" style="1" customWidth="1"/>
    <col min="567" max="567" width="2.5" style="1" customWidth="1"/>
    <col min="568" max="568" width="1.83203125" style="1" customWidth="1"/>
    <col min="569" max="569" width="2.83203125" style="1" customWidth="1"/>
    <col min="570" max="570" width="2.33203125" style="1" customWidth="1"/>
    <col min="571" max="571" width="1.1640625" style="1" customWidth="1"/>
    <col min="572" max="572" width="2" style="1" customWidth="1"/>
    <col min="573" max="573" width="1.83203125" style="1" customWidth="1"/>
    <col min="574" max="574" width="1" style="1" customWidth="1"/>
    <col min="575" max="768" width="14.6640625" style="1"/>
    <col min="769" max="771" width="3.33203125" style="1" customWidth="1"/>
    <col min="772" max="772" width="10.5" style="1" customWidth="1"/>
    <col min="773" max="801" width="3.33203125" style="1" customWidth="1"/>
    <col min="802" max="802" width="9" style="1" customWidth="1"/>
    <col min="803" max="815" width="3.33203125" style="1" customWidth="1"/>
    <col min="816" max="816" width="1.83203125" style="1" customWidth="1"/>
    <col min="817" max="817" width="3" style="1" customWidth="1"/>
    <col min="818" max="818" width="2.5" style="1" customWidth="1"/>
    <col min="819" max="819" width="3.1640625" style="1" customWidth="1"/>
    <col min="820" max="820" width="2.6640625" style="1" customWidth="1"/>
    <col min="821" max="822" width="3" style="1" customWidth="1"/>
    <col min="823" max="823" width="2.5" style="1" customWidth="1"/>
    <col min="824" max="824" width="1.83203125" style="1" customWidth="1"/>
    <col min="825" max="825" width="2.83203125" style="1" customWidth="1"/>
    <col min="826" max="826" width="2.33203125" style="1" customWidth="1"/>
    <col min="827" max="827" width="1.1640625" style="1" customWidth="1"/>
    <col min="828" max="828" width="2" style="1" customWidth="1"/>
    <col min="829" max="829" width="1.83203125" style="1" customWidth="1"/>
    <col min="830" max="830" width="1" style="1" customWidth="1"/>
    <col min="831" max="1024" width="14.6640625" style="1"/>
    <col min="1025" max="1027" width="3.33203125" style="1" customWidth="1"/>
    <col min="1028" max="1028" width="10.5" style="1" customWidth="1"/>
    <col min="1029" max="1057" width="3.33203125" style="1" customWidth="1"/>
    <col min="1058" max="1058" width="9" style="1" customWidth="1"/>
    <col min="1059" max="1071" width="3.33203125" style="1" customWidth="1"/>
    <col min="1072" max="1072" width="1.83203125" style="1" customWidth="1"/>
    <col min="1073" max="1073" width="3" style="1" customWidth="1"/>
    <col min="1074" max="1074" width="2.5" style="1" customWidth="1"/>
    <col min="1075" max="1075" width="3.1640625" style="1" customWidth="1"/>
    <col min="1076" max="1076" width="2.6640625" style="1" customWidth="1"/>
    <col min="1077" max="1078" width="3" style="1" customWidth="1"/>
    <col min="1079" max="1079" width="2.5" style="1" customWidth="1"/>
    <col min="1080" max="1080" width="1.83203125" style="1" customWidth="1"/>
    <col min="1081" max="1081" width="2.83203125" style="1" customWidth="1"/>
    <col min="1082" max="1082" width="2.33203125" style="1" customWidth="1"/>
    <col min="1083" max="1083" width="1.1640625" style="1" customWidth="1"/>
    <col min="1084" max="1084" width="2" style="1" customWidth="1"/>
    <col min="1085" max="1085" width="1.83203125" style="1" customWidth="1"/>
    <col min="1086" max="1086" width="1" style="1" customWidth="1"/>
    <col min="1087" max="1280" width="14.6640625" style="1"/>
    <col min="1281" max="1283" width="3.33203125" style="1" customWidth="1"/>
    <col min="1284" max="1284" width="10.5" style="1" customWidth="1"/>
    <col min="1285" max="1313" width="3.33203125" style="1" customWidth="1"/>
    <col min="1314" max="1314" width="9" style="1" customWidth="1"/>
    <col min="1315" max="1327" width="3.33203125" style="1" customWidth="1"/>
    <col min="1328" max="1328" width="1.83203125" style="1" customWidth="1"/>
    <col min="1329" max="1329" width="3" style="1" customWidth="1"/>
    <col min="1330" max="1330" width="2.5" style="1" customWidth="1"/>
    <col min="1331" max="1331" width="3.1640625" style="1" customWidth="1"/>
    <col min="1332" max="1332" width="2.6640625" style="1" customWidth="1"/>
    <col min="1333" max="1334" width="3" style="1" customWidth="1"/>
    <col min="1335" max="1335" width="2.5" style="1" customWidth="1"/>
    <col min="1336" max="1336" width="1.83203125" style="1" customWidth="1"/>
    <col min="1337" max="1337" width="2.83203125" style="1" customWidth="1"/>
    <col min="1338" max="1338" width="2.33203125" style="1" customWidth="1"/>
    <col min="1339" max="1339" width="1.1640625" style="1" customWidth="1"/>
    <col min="1340" max="1340" width="2" style="1" customWidth="1"/>
    <col min="1341" max="1341" width="1.83203125" style="1" customWidth="1"/>
    <col min="1342" max="1342" width="1" style="1" customWidth="1"/>
    <col min="1343" max="1536" width="14.6640625" style="1"/>
    <col min="1537" max="1539" width="3.33203125" style="1" customWidth="1"/>
    <col min="1540" max="1540" width="10.5" style="1" customWidth="1"/>
    <col min="1541" max="1569" width="3.33203125" style="1" customWidth="1"/>
    <col min="1570" max="1570" width="9" style="1" customWidth="1"/>
    <col min="1571" max="1583" width="3.33203125" style="1" customWidth="1"/>
    <col min="1584" max="1584" width="1.83203125" style="1" customWidth="1"/>
    <col min="1585" max="1585" width="3" style="1" customWidth="1"/>
    <col min="1586" max="1586" width="2.5" style="1" customWidth="1"/>
    <col min="1587" max="1587" width="3.1640625" style="1" customWidth="1"/>
    <col min="1588" max="1588" width="2.6640625" style="1" customWidth="1"/>
    <col min="1589" max="1590" width="3" style="1" customWidth="1"/>
    <col min="1591" max="1591" width="2.5" style="1" customWidth="1"/>
    <col min="1592" max="1592" width="1.83203125" style="1" customWidth="1"/>
    <col min="1593" max="1593" width="2.83203125" style="1" customWidth="1"/>
    <col min="1594" max="1594" width="2.33203125" style="1" customWidth="1"/>
    <col min="1595" max="1595" width="1.1640625" style="1" customWidth="1"/>
    <col min="1596" max="1596" width="2" style="1" customWidth="1"/>
    <col min="1597" max="1597" width="1.83203125" style="1" customWidth="1"/>
    <col min="1598" max="1598" width="1" style="1" customWidth="1"/>
    <col min="1599" max="1792" width="14.6640625" style="1"/>
    <col min="1793" max="1795" width="3.33203125" style="1" customWidth="1"/>
    <col min="1796" max="1796" width="10.5" style="1" customWidth="1"/>
    <col min="1797" max="1825" width="3.33203125" style="1" customWidth="1"/>
    <col min="1826" max="1826" width="9" style="1" customWidth="1"/>
    <col min="1827" max="1839" width="3.33203125" style="1" customWidth="1"/>
    <col min="1840" max="1840" width="1.83203125" style="1" customWidth="1"/>
    <col min="1841" max="1841" width="3" style="1" customWidth="1"/>
    <col min="1842" max="1842" width="2.5" style="1" customWidth="1"/>
    <col min="1843" max="1843" width="3.1640625" style="1" customWidth="1"/>
    <col min="1844" max="1844" width="2.6640625" style="1" customWidth="1"/>
    <col min="1845" max="1846" width="3" style="1" customWidth="1"/>
    <col min="1847" max="1847" width="2.5" style="1" customWidth="1"/>
    <col min="1848" max="1848" width="1.83203125" style="1" customWidth="1"/>
    <col min="1849" max="1849" width="2.83203125" style="1" customWidth="1"/>
    <col min="1850" max="1850" width="2.33203125" style="1" customWidth="1"/>
    <col min="1851" max="1851" width="1.1640625" style="1" customWidth="1"/>
    <col min="1852" max="1852" width="2" style="1" customWidth="1"/>
    <col min="1853" max="1853" width="1.83203125" style="1" customWidth="1"/>
    <col min="1854" max="1854" width="1" style="1" customWidth="1"/>
    <col min="1855" max="2048" width="14.6640625" style="1"/>
    <col min="2049" max="2051" width="3.33203125" style="1" customWidth="1"/>
    <col min="2052" max="2052" width="10.5" style="1" customWidth="1"/>
    <col min="2053" max="2081" width="3.33203125" style="1" customWidth="1"/>
    <col min="2082" max="2082" width="9" style="1" customWidth="1"/>
    <col min="2083" max="2095" width="3.33203125" style="1" customWidth="1"/>
    <col min="2096" max="2096" width="1.83203125" style="1" customWidth="1"/>
    <col min="2097" max="2097" width="3" style="1" customWidth="1"/>
    <col min="2098" max="2098" width="2.5" style="1" customWidth="1"/>
    <col min="2099" max="2099" width="3.1640625" style="1" customWidth="1"/>
    <col min="2100" max="2100" width="2.6640625" style="1" customWidth="1"/>
    <col min="2101" max="2102" width="3" style="1" customWidth="1"/>
    <col min="2103" max="2103" width="2.5" style="1" customWidth="1"/>
    <col min="2104" max="2104" width="1.83203125" style="1" customWidth="1"/>
    <col min="2105" max="2105" width="2.83203125" style="1" customWidth="1"/>
    <col min="2106" max="2106" width="2.33203125" style="1" customWidth="1"/>
    <col min="2107" max="2107" width="1.1640625" style="1" customWidth="1"/>
    <col min="2108" max="2108" width="2" style="1" customWidth="1"/>
    <col min="2109" max="2109" width="1.83203125" style="1" customWidth="1"/>
    <col min="2110" max="2110" width="1" style="1" customWidth="1"/>
    <col min="2111" max="2304" width="14.6640625" style="1"/>
    <col min="2305" max="2307" width="3.33203125" style="1" customWidth="1"/>
    <col min="2308" max="2308" width="10.5" style="1" customWidth="1"/>
    <col min="2309" max="2337" width="3.33203125" style="1" customWidth="1"/>
    <col min="2338" max="2338" width="9" style="1" customWidth="1"/>
    <col min="2339" max="2351" width="3.33203125" style="1" customWidth="1"/>
    <col min="2352" max="2352" width="1.83203125" style="1" customWidth="1"/>
    <col min="2353" max="2353" width="3" style="1" customWidth="1"/>
    <col min="2354" max="2354" width="2.5" style="1" customWidth="1"/>
    <col min="2355" max="2355" width="3.1640625" style="1" customWidth="1"/>
    <col min="2356" max="2356" width="2.6640625" style="1" customWidth="1"/>
    <col min="2357" max="2358" width="3" style="1" customWidth="1"/>
    <col min="2359" max="2359" width="2.5" style="1" customWidth="1"/>
    <col min="2360" max="2360" width="1.83203125" style="1" customWidth="1"/>
    <col min="2361" max="2361" width="2.83203125" style="1" customWidth="1"/>
    <col min="2362" max="2362" width="2.33203125" style="1" customWidth="1"/>
    <col min="2363" max="2363" width="1.1640625" style="1" customWidth="1"/>
    <col min="2364" max="2364" width="2" style="1" customWidth="1"/>
    <col min="2365" max="2365" width="1.83203125" style="1" customWidth="1"/>
    <col min="2366" max="2366" width="1" style="1" customWidth="1"/>
    <col min="2367" max="2560" width="14.6640625" style="1"/>
    <col min="2561" max="2563" width="3.33203125" style="1" customWidth="1"/>
    <col min="2564" max="2564" width="10.5" style="1" customWidth="1"/>
    <col min="2565" max="2593" width="3.33203125" style="1" customWidth="1"/>
    <col min="2594" max="2594" width="9" style="1" customWidth="1"/>
    <col min="2595" max="2607" width="3.33203125" style="1" customWidth="1"/>
    <col min="2608" max="2608" width="1.83203125" style="1" customWidth="1"/>
    <col min="2609" max="2609" width="3" style="1" customWidth="1"/>
    <col min="2610" max="2610" width="2.5" style="1" customWidth="1"/>
    <col min="2611" max="2611" width="3.1640625" style="1" customWidth="1"/>
    <col min="2612" max="2612" width="2.6640625" style="1" customWidth="1"/>
    <col min="2613" max="2614" width="3" style="1" customWidth="1"/>
    <col min="2615" max="2615" width="2.5" style="1" customWidth="1"/>
    <col min="2616" max="2616" width="1.83203125" style="1" customWidth="1"/>
    <col min="2617" max="2617" width="2.83203125" style="1" customWidth="1"/>
    <col min="2618" max="2618" width="2.33203125" style="1" customWidth="1"/>
    <col min="2619" max="2619" width="1.1640625" style="1" customWidth="1"/>
    <col min="2620" max="2620" width="2" style="1" customWidth="1"/>
    <col min="2621" max="2621" width="1.83203125" style="1" customWidth="1"/>
    <col min="2622" max="2622" width="1" style="1" customWidth="1"/>
    <col min="2623" max="2816" width="14.6640625" style="1"/>
    <col min="2817" max="2819" width="3.33203125" style="1" customWidth="1"/>
    <col min="2820" max="2820" width="10.5" style="1" customWidth="1"/>
    <col min="2821" max="2849" width="3.33203125" style="1" customWidth="1"/>
    <col min="2850" max="2850" width="9" style="1" customWidth="1"/>
    <col min="2851" max="2863" width="3.33203125" style="1" customWidth="1"/>
    <col min="2864" max="2864" width="1.83203125" style="1" customWidth="1"/>
    <col min="2865" max="2865" width="3" style="1" customWidth="1"/>
    <col min="2866" max="2866" width="2.5" style="1" customWidth="1"/>
    <col min="2867" max="2867" width="3.1640625" style="1" customWidth="1"/>
    <col min="2868" max="2868" width="2.6640625" style="1" customWidth="1"/>
    <col min="2869" max="2870" width="3" style="1" customWidth="1"/>
    <col min="2871" max="2871" width="2.5" style="1" customWidth="1"/>
    <col min="2872" max="2872" width="1.83203125" style="1" customWidth="1"/>
    <col min="2873" max="2873" width="2.83203125" style="1" customWidth="1"/>
    <col min="2874" max="2874" width="2.33203125" style="1" customWidth="1"/>
    <col min="2875" max="2875" width="1.1640625" style="1" customWidth="1"/>
    <col min="2876" max="2876" width="2" style="1" customWidth="1"/>
    <col min="2877" max="2877" width="1.83203125" style="1" customWidth="1"/>
    <col min="2878" max="2878" width="1" style="1" customWidth="1"/>
    <col min="2879" max="3072" width="14.6640625" style="1"/>
    <col min="3073" max="3075" width="3.33203125" style="1" customWidth="1"/>
    <col min="3076" max="3076" width="10.5" style="1" customWidth="1"/>
    <col min="3077" max="3105" width="3.33203125" style="1" customWidth="1"/>
    <col min="3106" max="3106" width="9" style="1" customWidth="1"/>
    <col min="3107" max="3119" width="3.33203125" style="1" customWidth="1"/>
    <col min="3120" max="3120" width="1.83203125" style="1" customWidth="1"/>
    <col min="3121" max="3121" width="3" style="1" customWidth="1"/>
    <col min="3122" max="3122" width="2.5" style="1" customWidth="1"/>
    <col min="3123" max="3123" width="3.1640625" style="1" customWidth="1"/>
    <col min="3124" max="3124" width="2.6640625" style="1" customWidth="1"/>
    <col min="3125" max="3126" width="3" style="1" customWidth="1"/>
    <col min="3127" max="3127" width="2.5" style="1" customWidth="1"/>
    <col min="3128" max="3128" width="1.83203125" style="1" customWidth="1"/>
    <col min="3129" max="3129" width="2.83203125" style="1" customWidth="1"/>
    <col min="3130" max="3130" width="2.33203125" style="1" customWidth="1"/>
    <col min="3131" max="3131" width="1.1640625" style="1" customWidth="1"/>
    <col min="3132" max="3132" width="2" style="1" customWidth="1"/>
    <col min="3133" max="3133" width="1.83203125" style="1" customWidth="1"/>
    <col min="3134" max="3134" width="1" style="1" customWidth="1"/>
    <col min="3135" max="3328" width="14.6640625" style="1"/>
    <col min="3329" max="3331" width="3.33203125" style="1" customWidth="1"/>
    <col min="3332" max="3332" width="10.5" style="1" customWidth="1"/>
    <col min="3333" max="3361" width="3.33203125" style="1" customWidth="1"/>
    <col min="3362" max="3362" width="9" style="1" customWidth="1"/>
    <col min="3363" max="3375" width="3.33203125" style="1" customWidth="1"/>
    <col min="3376" max="3376" width="1.83203125" style="1" customWidth="1"/>
    <col min="3377" max="3377" width="3" style="1" customWidth="1"/>
    <col min="3378" max="3378" width="2.5" style="1" customWidth="1"/>
    <col min="3379" max="3379" width="3.1640625" style="1" customWidth="1"/>
    <col min="3380" max="3380" width="2.6640625" style="1" customWidth="1"/>
    <col min="3381" max="3382" width="3" style="1" customWidth="1"/>
    <col min="3383" max="3383" width="2.5" style="1" customWidth="1"/>
    <col min="3384" max="3384" width="1.83203125" style="1" customWidth="1"/>
    <col min="3385" max="3385" width="2.83203125" style="1" customWidth="1"/>
    <col min="3386" max="3386" width="2.33203125" style="1" customWidth="1"/>
    <col min="3387" max="3387" width="1.1640625" style="1" customWidth="1"/>
    <col min="3388" max="3388" width="2" style="1" customWidth="1"/>
    <col min="3389" max="3389" width="1.83203125" style="1" customWidth="1"/>
    <col min="3390" max="3390" width="1" style="1" customWidth="1"/>
    <col min="3391" max="3584" width="14.6640625" style="1"/>
    <col min="3585" max="3587" width="3.33203125" style="1" customWidth="1"/>
    <col min="3588" max="3588" width="10.5" style="1" customWidth="1"/>
    <col min="3589" max="3617" width="3.33203125" style="1" customWidth="1"/>
    <col min="3618" max="3618" width="9" style="1" customWidth="1"/>
    <col min="3619" max="3631" width="3.33203125" style="1" customWidth="1"/>
    <col min="3632" max="3632" width="1.83203125" style="1" customWidth="1"/>
    <col min="3633" max="3633" width="3" style="1" customWidth="1"/>
    <col min="3634" max="3634" width="2.5" style="1" customWidth="1"/>
    <col min="3635" max="3635" width="3.1640625" style="1" customWidth="1"/>
    <col min="3636" max="3636" width="2.6640625" style="1" customWidth="1"/>
    <col min="3637" max="3638" width="3" style="1" customWidth="1"/>
    <col min="3639" max="3639" width="2.5" style="1" customWidth="1"/>
    <col min="3640" max="3640" width="1.83203125" style="1" customWidth="1"/>
    <col min="3641" max="3641" width="2.83203125" style="1" customWidth="1"/>
    <col min="3642" max="3642" width="2.33203125" style="1" customWidth="1"/>
    <col min="3643" max="3643" width="1.1640625" style="1" customWidth="1"/>
    <col min="3644" max="3644" width="2" style="1" customWidth="1"/>
    <col min="3645" max="3645" width="1.83203125" style="1" customWidth="1"/>
    <col min="3646" max="3646" width="1" style="1" customWidth="1"/>
    <col min="3647" max="3840" width="14.6640625" style="1"/>
    <col min="3841" max="3843" width="3.33203125" style="1" customWidth="1"/>
    <col min="3844" max="3844" width="10.5" style="1" customWidth="1"/>
    <col min="3845" max="3873" width="3.33203125" style="1" customWidth="1"/>
    <col min="3874" max="3874" width="9" style="1" customWidth="1"/>
    <col min="3875" max="3887" width="3.33203125" style="1" customWidth="1"/>
    <col min="3888" max="3888" width="1.83203125" style="1" customWidth="1"/>
    <col min="3889" max="3889" width="3" style="1" customWidth="1"/>
    <col min="3890" max="3890" width="2.5" style="1" customWidth="1"/>
    <col min="3891" max="3891" width="3.1640625" style="1" customWidth="1"/>
    <col min="3892" max="3892" width="2.6640625" style="1" customWidth="1"/>
    <col min="3893" max="3894" width="3" style="1" customWidth="1"/>
    <col min="3895" max="3895" width="2.5" style="1" customWidth="1"/>
    <col min="3896" max="3896" width="1.83203125" style="1" customWidth="1"/>
    <col min="3897" max="3897" width="2.83203125" style="1" customWidth="1"/>
    <col min="3898" max="3898" width="2.33203125" style="1" customWidth="1"/>
    <col min="3899" max="3899" width="1.1640625" style="1" customWidth="1"/>
    <col min="3900" max="3900" width="2" style="1" customWidth="1"/>
    <col min="3901" max="3901" width="1.83203125" style="1" customWidth="1"/>
    <col min="3902" max="3902" width="1" style="1" customWidth="1"/>
    <col min="3903" max="4096" width="14.6640625" style="1"/>
    <col min="4097" max="4099" width="3.33203125" style="1" customWidth="1"/>
    <col min="4100" max="4100" width="10.5" style="1" customWidth="1"/>
    <col min="4101" max="4129" width="3.33203125" style="1" customWidth="1"/>
    <col min="4130" max="4130" width="9" style="1" customWidth="1"/>
    <col min="4131" max="4143" width="3.33203125" style="1" customWidth="1"/>
    <col min="4144" max="4144" width="1.83203125" style="1" customWidth="1"/>
    <col min="4145" max="4145" width="3" style="1" customWidth="1"/>
    <col min="4146" max="4146" width="2.5" style="1" customWidth="1"/>
    <col min="4147" max="4147" width="3.1640625" style="1" customWidth="1"/>
    <col min="4148" max="4148" width="2.6640625" style="1" customWidth="1"/>
    <col min="4149" max="4150" width="3" style="1" customWidth="1"/>
    <col min="4151" max="4151" width="2.5" style="1" customWidth="1"/>
    <col min="4152" max="4152" width="1.83203125" style="1" customWidth="1"/>
    <col min="4153" max="4153" width="2.83203125" style="1" customWidth="1"/>
    <col min="4154" max="4154" width="2.33203125" style="1" customWidth="1"/>
    <col min="4155" max="4155" width="1.1640625" style="1" customWidth="1"/>
    <col min="4156" max="4156" width="2" style="1" customWidth="1"/>
    <col min="4157" max="4157" width="1.83203125" style="1" customWidth="1"/>
    <col min="4158" max="4158" width="1" style="1" customWidth="1"/>
    <col min="4159" max="4352" width="14.6640625" style="1"/>
    <col min="4353" max="4355" width="3.33203125" style="1" customWidth="1"/>
    <col min="4356" max="4356" width="10.5" style="1" customWidth="1"/>
    <col min="4357" max="4385" width="3.33203125" style="1" customWidth="1"/>
    <col min="4386" max="4386" width="9" style="1" customWidth="1"/>
    <col min="4387" max="4399" width="3.33203125" style="1" customWidth="1"/>
    <col min="4400" max="4400" width="1.83203125" style="1" customWidth="1"/>
    <col min="4401" max="4401" width="3" style="1" customWidth="1"/>
    <col min="4402" max="4402" width="2.5" style="1" customWidth="1"/>
    <col min="4403" max="4403" width="3.1640625" style="1" customWidth="1"/>
    <col min="4404" max="4404" width="2.6640625" style="1" customWidth="1"/>
    <col min="4405" max="4406" width="3" style="1" customWidth="1"/>
    <col min="4407" max="4407" width="2.5" style="1" customWidth="1"/>
    <col min="4408" max="4408" width="1.83203125" style="1" customWidth="1"/>
    <col min="4409" max="4409" width="2.83203125" style="1" customWidth="1"/>
    <col min="4410" max="4410" width="2.33203125" style="1" customWidth="1"/>
    <col min="4411" max="4411" width="1.1640625" style="1" customWidth="1"/>
    <col min="4412" max="4412" width="2" style="1" customWidth="1"/>
    <col min="4413" max="4413" width="1.83203125" style="1" customWidth="1"/>
    <col min="4414" max="4414" width="1" style="1" customWidth="1"/>
    <col min="4415" max="4608" width="14.6640625" style="1"/>
    <col min="4609" max="4611" width="3.33203125" style="1" customWidth="1"/>
    <col min="4612" max="4612" width="10.5" style="1" customWidth="1"/>
    <col min="4613" max="4641" width="3.33203125" style="1" customWidth="1"/>
    <col min="4642" max="4642" width="9" style="1" customWidth="1"/>
    <col min="4643" max="4655" width="3.33203125" style="1" customWidth="1"/>
    <col min="4656" max="4656" width="1.83203125" style="1" customWidth="1"/>
    <col min="4657" max="4657" width="3" style="1" customWidth="1"/>
    <col min="4658" max="4658" width="2.5" style="1" customWidth="1"/>
    <col min="4659" max="4659" width="3.1640625" style="1" customWidth="1"/>
    <col min="4660" max="4660" width="2.6640625" style="1" customWidth="1"/>
    <col min="4661" max="4662" width="3" style="1" customWidth="1"/>
    <col min="4663" max="4663" width="2.5" style="1" customWidth="1"/>
    <col min="4664" max="4664" width="1.83203125" style="1" customWidth="1"/>
    <col min="4665" max="4665" width="2.83203125" style="1" customWidth="1"/>
    <col min="4666" max="4666" width="2.33203125" style="1" customWidth="1"/>
    <col min="4667" max="4667" width="1.1640625" style="1" customWidth="1"/>
    <col min="4668" max="4668" width="2" style="1" customWidth="1"/>
    <col min="4669" max="4669" width="1.83203125" style="1" customWidth="1"/>
    <col min="4670" max="4670" width="1" style="1" customWidth="1"/>
    <col min="4671" max="4864" width="14.6640625" style="1"/>
    <col min="4865" max="4867" width="3.33203125" style="1" customWidth="1"/>
    <col min="4868" max="4868" width="10.5" style="1" customWidth="1"/>
    <col min="4869" max="4897" width="3.33203125" style="1" customWidth="1"/>
    <col min="4898" max="4898" width="9" style="1" customWidth="1"/>
    <col min="4899" max="4911" width="3.33203125" style="1" customWidth="1"/>
    <col min="4912" max="4912" width="1.83203125" style="1" customWidth="1"/>
    <col min="4913" max="4913" width="3" style="1" customWidth="1"/>
    <col min="4914" max="4914" width="2.5" style="1" customWidth="1"/>
    <col min="4915" max="4915" width="3.1640625" style="1" customWidth="1"/>
    <col min="4916" max="4916" width="2.6640625" style="1" customWidth="1"/>
    <col min="4917" max="4918" width="3" style="1" customWidth="1"/>
    <col min="4919" max="4919" width="2.5" style="1" customWidth="1"/>
    <col min="4920" max="4920" width="1.83203125" style="1" customWidth="1"/>
    <col min="4921" max="4921" width="2.83203125" style="1" customWidth="1"/>
    <col min="4922" max="4922" width="2.33203125" style="1" customWidth="1"/>
    <col min="4923" max="4923" width="1.1640625" style="1" customWidth="1"/>
    <col min="4924" max="4924" width="2" style="1" customWidth="1"/>
    <col min="4925" max="4925" width="1.83203125" style="1" customWidth="1"/>
    <col min="4926" max="4926" width="1" style="1" customWidth="1"/>
    <col min="4927" max="5120" width="14.6640625" style="1"/>
    <col min="5121" max="5123" width="3.33203125" style="1" customWidth="1"/>
    <col min="5124" max="5124" width="10.5" style="1" customWidth="1"/>
    <col min="5125" max="5153" width="3.33203125" style="1" customWidth="1"/>
    <col min="5154" max="5154" width="9" style="1" customWidth="1"/>
    <col min="5155" max="5167" width="3.33203125" style="1" customWidth="1"/>
    <col min="5168" max="5168" width="1.83203125" style="1" customWidth="1"/>
    <col min="5169" max="5169" width="3" style="1" customWidth="1"/>
    <col min="5170" max="5170" width="2.5" style="1" customWidth="1"/>
    <col min="5171" max="5171" width="3.1640625" style="1" customWidth="1"/>
    <col min="5172" max="5172" width="2.6640625" style="1" customWidth="1"/>
    <col min="5173" max="5174" width="3" style="1" customWidth="1"/>
    <col min="5175" max="5175" width="2.5" style="1" customWidth="1"/>
    <col min="5176" max="5176" width="1.83203125" style="1" customWidth="1"/>
    <col min="5177" max="5177" width="2.83203125" style="1" customWidth="1"/>
    <col min="5178" max="5178" width="2.33203125" style="1" customWidth="1"/>
    <col min="5179" max="5179" width="1.1640625" style="1" customWidth="1"/>
    <col min="5180" max="5180" width="2" style="1" customWidth="1"/>
    <col min="5181" max="5181" width="1.83203125" style="1" customWidth="1"/>
    <col min="5182" max="5182" width="1" style="1" customWidth="1"/>
    <col min="5183" max="5376" width="14.6640625" style="1"/>
    <col min="5377" max="5379" width="3.33203125" style="1" customWidth="1"/>
    <col min="5380" max="5380" width="10.5" style="1" customWidth="1"/>
    <col min="5381" max="5409" width="3.33203125" style="1" customWidth="1"/>
    <col min="5410" max="5410" width="9" style="1" customWidth="1"/>
    <col min="5411" max="5423" width="3.33203125" style="1" customWidth="1"/>
    <col min="5424" max="5424" width="1.83203125" style="1" customWidth="1"/>
    <col min="5425" max="5425" width="3" style="1" customWidth="1"/>
    <col min="5426" max="5426" width="2.5" style="1" customWidth="1"/>
    <col min="5427" max="5427" width="3.1640625" style="1" customWidth="1"/>
    <col min="5428" max="5428" width="2.6640625" style="1" customWidth="1"/>
    <col min="5429" max="5430" width="3" style="1" customWidth="1"/>
    <col min="5431" max="5431" width="2.5" style="1" customWidth="1"/>
    <col min="5432" max="5432" width="1.83203125" style="1" customWidth="1"/>
    <col min="5433" max="5433" width="2.83203125" style="1" customWidth="1"/>
    <col min="5434" max="5434" width="2.33203125" style="1" customWidth="1"/>
    <col min="5435" max="5435" width="1.1640625" style="1" customWidth="1"/>
    <col min="5436" max="5436" width="2" style="1" customWidth="1"/>
    <col min="5437" max="5437" width="1.83203125" style="1" customWidth="1"/>
    <col min="5438" max="5438" width="1" style="1" customWidth="1"/>
    <col min="5439" max="5632" width="14.6640625" style="1"/>
    <col min="5633" max="5635" width="3.33203125" style="1" customWidth="1"/>
    <col min="5636" max="5636" width="10.5" style="1" customWidth="1"/>
    <col min="5637" max="5665" width="3.33203125" style="1" customWidth="1"/>
    <col min="5666" max="5666" width="9" style="1" customWidth="1"/>
    <col min="5667" max="5679" width="3.33203125" style="1" customWidth="1"/>
    <col min="5680" max="5680" width="1.83203125" style="1" customWidth="1"/>
    <col min="5681" max="5681" width="3" style="1" customWidth="1"/>
    <col min="5682" max="5682" width="2.5" style="1" customWidth="1"/>
    <col min="5683" max="5683" width="3.1640625" style="1" customWidth="1"/>
    <col min="5684" max="5684" width="2.6640625" style="1" customWidth="1"/>
    <col min="5685" max="5686" width="3" style="1" customWidth="1"/>
    <col min="5687" max="5687" width="2.5" style="1" customWidth="1"/>
    <col min="5688" max="5688" width="1.83203125" style="1" customWidth="1"/>
    <col min="5689" max="5689" width="2.83203125" style="1" customWidth="1"/>
    <col min="5690" max="5690" width="2.33203125" style="1" customWidth="1"/>
    <col min="5691" max="5691" width="1.1640625" style="1" customWidth="1"/>
    <col min="5692" max="5692" width="2" style="1" customWidth="1"/>
    <col min="5693" max="5693" width="1.83203125" style="1" customWidth="1"/>
    <col min="5694" max="5694" width="1" style="1" customWidth="1"/>
    <col min="5695" max="5888" width="14.6640625" style="1"/>
    <col min="5889" max="5891" width="3.33203125" style="1" customWidth="1"/>
    <col min="5892" max="5892" width="10.5" style="1" customWidth="1"/>
    <col min="5893" max="5921" width="3.33203125" style="1" customWidth="1"/>
    <col min="5922" max="5922" width="9" style="1" customWidth="1"/>
    <col min="5923" max="5935" width="3.33203125" style="1" customWidth="1"/>
    <col min="5936" max="5936" width="1.83203125" style="1" customWidth="1"/>
    <col min="5937" max="5937" width="3" style="1" customWidth="1"/>
    <col min="5938" max="5938" width="2.5" style="1" customWidth="1"/>
    <col min="5939" max="5939" width="3.1640625" style="1" customWidth="1"/>
    <col min="5940" max="5940" width="2.6640625" style="1" customWidth="1"/>
    <col min="5941" max="5942" width="3" style="1" customWidth="1"/>
    <col min="5943" max="5943" width="2.5" style="1" customWidth="1"/>
    <col min="5944" max="5944" width="1.83203125" style="1" customWidth="1"/>
    <col min="5945" max="5945" width="2.83203125" style="1" customWidth="1"/>
    <col min="5946" max="5946" width="2.33203125" style="1" customWidth="1"/>
    <col min="5947" max="5947" width="1.1640625" style="1" customWidth="1"/>
    <col min="5948" max="5948" width="2" style="1" customWidth="1"/>
    <col min="5949" max="5949" width="1.83203125" style="1" customWidth="1"/>
    <col min="5950" max="5950" width="1" style="1" customWidth="1"/>
    <col min="5951" max="6144" width="14.6640625" style="1"/>
    <col min="6145" max="6147" width="3.33203125" style="1" customWidth="1"/>
    <col min="6148" max="6148" width="10.5" style="1" customWidth="1"/>
    <col min="6149" max="6177" width="3.33203125" style="1" customWidth="1"/>
    <col min="6178" max="6178" width="9" style="1" customWidth="1"/>
    <col min="6179" max="6191" width="3.33203125" style="1" customWidth="1"/>
    <col min="6192" max="6192" width="1.83203125" style="1" customWidth="1"/>
    <col min="6193" max="6193" width="3" style="1" customWidth="1"/>
    <col min="6194" max="6194" width="2.5" style="1" customWidth="1"/>
    <col min="6195" max="6195" width="3.1640625" style="1" customWidth="1"/>
    <col min="6196" max="6196" width="2.6640625" style="1" customWidth="1"/>
    <col min="6197" max="6198" width="3" style="1" customWidth="1"/>
    <col min="6199" max="6199" width="2.5" style="1" customWidth="1"/>
    <col min="6200" max="6200" width="1.83203125" style="1" customWidth="1"/>
    <col min="6201" max="6201" width="2.83203125" style="1" customWidth="1"/>
    <col min="6202" max="6202" width="2.33203125" style="1" customWidth="1"/>
    <col min="6203" max="6203" width="1.1640625" style="1" customWidth="1"/>
    <col min="6204" max="6204" width="2" style="1" customWidth="1"/>
    <col min="6205" max="6205" width="1.83203125" style="1" customWidth="1"/>
    <col min="6206" max="6206" width="1" style="1" customWidth="1"/>
    <col min="6207" max="6400" width="14.6640625" style="1"/>
    <col min="6401" max="6403" width="3.33203125" style="1" customWidth="1"/>
    <col min="6404" max="6404" width="10.5" style="1" customWidth="1"/>
    <col min="6405" max="6433" width="3.33203125" style="1" customWidth="1"/>
    <col min="6434" max="6434" width="9" style="1" customWidth="1"/>
    <col min="6435" max="6447" width="3.33203125" style="1" customWidth="1"/>
    <col min="6448" max="6448" width="1.83203125" style="1" customWidth="1"/>
    <col min="6449" max="6449" width="3" style="1" customWidth="1"/>
    <col min="6450" max="6450" width="2.5" style="1" customWidth="1"/>
    <col min="6451" max="6451" width="3.1640625" style="1" customWidth="1"/>
    <col min="6452" max="6452" width="2.6640625" style="1" customWidth="1"/>
    <col min="6453" max="6454" width="3" style="1" customWidth="1"/>
    <col min="6455" max="6455" width="2.5" style="1" customWidth="1"/>
    <col min="6456" max="6456" width="1.83203125" style="1" customWidth="1"/>
    <col min="6457" max="6457" width="2.83203125" style="1" customWidth="1"/>
    <col min="6458" max="6458" width="2.33203125" style="1" customWidth="1"/>
    <col min="6459" max="6459" width="1.1640625" style="1" customWidth="1"/>
    <col min="6460" max="6460" width="2" style="1" customWidth="1"/>
    <col min="6461" max="6461" width="1.83203125" style="1" customWidth="1"/>
    <col min="6462" max="6462" width="1" style="1" customWidth="1"/>
    <col min="6463" max="6656" width="14.6640625" style="1"/>
    <col min="6657" max="6659" width="3.33203125" style="1" customWidth="1"/>
    <col min="6660" max="6660" width="10.5" style="1" customWidth="1"/>
    <col min="6661" max="6689" width="3.33203125" style="1" customWidth="1"/>
    <col min="6690" max="6690" width="9" style="1" customWidth="1"/>
    <col min="6691" max="6703" width="3.33203125" style="1" customWidth="1"/>
    <col min="6704" max="6704" width="1.83203125" style="1" customWidth="1"/>
    <col min="6705" max="6705" width="3" style="1" customWidth="1"/>
    <col min="6706" max="6706" width="2.5" style="1" customWidth="1"/>
    <col min="6707" max="6707" width="3.1640625" style="1" customWidth="1"/>
    <col min="6708" max="6708" width="2.6640625" style="1" customWidth="1"/>
    <col min="6709" max="6710" width="3" style="1" customWidth="1"/>
    <col min="6711" max="6711" width="2.5" style="1" customWidth="1"/>
    <col min="6712" max="6712" width="1.83203125" style="1" customWidth="1"/>
    <col min="6713" max="6713" width="2.83203125" style="1" customWidth="1"/>
    <col min="6714" max="6714" width="2.33203125" style="1" customWidth="1"/>
    <col min="6715" max="6715" width="1.1640625" style="1" customWidth="1"/>
    <col min="6716" max="6716" width="2" style="1" customWidth="1"/>
    <col min="6717" max="6717" width="1.83203125" style="1" customWidth="1"/>
    <col min="6718" max="6718" width="1" style="1" customWidth="1"/>
    <col min="6719" max="6912" width="14.6640625" style="1"/>
    <col min="6913" max="6915" width="3.33203125" style="1" customWidth="1"/>
    <col min="6916" max="6916" width="10.5" style="1" customWidth="1"/>
    <col min="6917" max="6945" width="3.33203125" style="1" customWidth="1"/>
    <col min="6946" max="6946" width="9" style="1" customWidth="1"/>
    <col min="6947" max="6959" width="3.33203125" style="1" customWidth="1"/>
    <col min="6960" max="6960" width="1.83203125" style="1" customWidth="1"/>
    <col min="6961" max="6961" width="3" style="1" customWidth="1"/>
    <col min="6962" max="6962" width="2.5" style="1" customWidth="1"/>
    <col min="6963" max="6963" width="3.1640625" style="1" customWidth="1"/>
    <col min="6964" max="6964" width="2.6640625" style="1" customWidth="1"/>
    <col min="6965" max="6966" width="3" style="1" customWidth="1"/>
    <col min="6967" max="6967" width="2.5" style="1" customWidth="1"/>
    <col min="6968" max="6968" width="1.83203125" style="1" customWidth="1"/>
    <col min="6969" max="6969" width="2.83203125" style="1" customWidth="1"/>
    <col min="6970" max="6970" width="2.33203125" style="1" customWidth="1"/>
    <col min="6971" max="6971" width="1.1640625" style="1" customWidth="1"/>
    <col min="6972" max="6972" width="2" style="1" customWidth="1"/>
    <col min="6973" max="6973" width="1.83203125" style="1" customWidth="1"/>
    <col min="6974" max="6974" width="1" style="1" customWidth="1"/>
    <col min="6975" max="7168" width="14.6640625" style="1"/>
    <col min="7169" max="7171" width="3.33203125" style="1" customWidth="1"/>
    <col min="7172" max="7172" width="10.5" style="1" customWidth="1"/>
    <col min="7173" max="7201" width="3.33203125" style="1" customWidth="1"/>
    <col min="7202" max="7202" width="9" style="1" customWidth="1"/>
    <col min="7203" max="7215" width="3.33203125" style="1" customWidth="1"/>
    <col min="7216" max="7216" width="1.83203125" style="1" customWidth="1"/>
    <col min="7217" max="7217" width="3" style="1" customWidth="1"/>
    <col min="7218" max="7218" width="2.5" style="1" customWidth="1"/>
    <col min="7219" max="7219" width="3.1640625" style="1" customWidth="1"/>
    <col min="7220" max="7220" width="2.6640625" style="1" customWidth="1"/>
    <col min="7221" max="7222" width="3" style="1" customWidth="1"/>
    <col min="7223" max="7223" width="2.5" style="1" customWidth="1"/>
    <col min="7224" max="7224" width="1.83203125" style="1" customWidth="1"/>
    <col min="7225" max="7225" width="2.83203125" style="1" customWidth="1"/>
    <col min="7226" max="7226" width="2.33203125" style="1" customWidth="1"/>
    <col min="7227" max="7227" width="1.1640625" style="1" customWidth="1"/>
    <col min="7228" max="7228" width="2" style="1" customWidth="1"/>
    <col min="7229" max="7229" width="1.83203125" style="1" customWidth="1"/>
    <col min="7230" max="7230" width="1" style="1" customWidth="1"/>
    <col min="7231" max="7424" width="14.6640625" style="1"/>
    <col min="7425" max="7427" width="3.33203125" style="1" customWidth="1"/>
    <col min="7428" max="7428" width="10.5" style="1" customWidth="1"/>
    <col min="7429" max="7457" width="3.33203125" style="1" customWidth="1"/>
    <col min="7458" max="7458" width="9" style="1" customWidth="1"/>
    <col min="7459" max="7471" width="3.33203125" style="1" customWidth="1"/>
    <col min="7472" max="7472" width="1.83203125" style="1" customWidth="1"/>
    <col min="7473" max="7473" width="3" style="1" customWidth="1"/>
    <col min="7474" max="7474" width="2.5" style="1" customWidth="1"/>
    <col min="7475" max="7475" width="3.1640625" style="1" customWidth="1"/>
    <col min="7476" max="7476" width="2.6640625" style="1" customWidth="1"/>
    <col min="7477" max="7478" width="3" style="1" customWidth="1"/>
    <col min="7479" max="7479" width="2.5" style="1" customWidth="1"/>
    <col min="7480" max="7480" width="1.83203125" style="1" customWidth="1"/>
    <col min="7481" max="7481" width="2.83203125" style="1" customWidth="1"/>
    <col min="7482" max="7482" width="2.33203125" style="1" customWidth="1"/>
    <col min="7483" max="7483" width="1.1640625" style="1" customWidth="1"/>
    <col min="7484" max="7484" width="2" style="1" customWidth="1"/>
    <col min="7485" max="7485" width="1.83203125" style="1" customWidth="1"/>
    <col min="7486" max="7486" width="1" style="1" customWidth="1"/>
    <col min="7487" max="7680" width="14.6640625" style="1"/>
    <col min="7681" max="7683" width="3.33203125" style="1" customWidth="1"/>
    <col min="7684" max="7684" width="10.5" style="1" customWidth="1"/>
    <col min="7685" max="7713" width="3.33203125" style="1" customWidth="1"/>
    <col min="7714" max="7714" width="9" style="1" customWidth="1"/>
    <col min="7715" max="7727" width="3.33203125" style="1" customWidth="1"/>
    <col min="7728" max="7728" width="1.83203125" style="1" customWidth="1"/>
    <col min="7729" max="7729" width="3" style="1" customWidth="1"/>
    <col min="7730" max="7730" width="2.5" style="1" customWidth="1"/>
    <col min="7731" max="7731" width="3.1640625" style="1" customWidth="1"/>
    <col min="7732" max="7732" width="2.6640625" style="1" customWidth="1"/>
    <col min="7733" max="7734" width="3" style="1" customWidth="1"/>
    <col min="7735" max="7735" width="2.5" style="1" customWidth="1"/>
    <col min="7736" max="7736" width="1.83203125" style="1" customWidth="1"/>
    <col min="7737" max="7737" width="2.83203125" style="1" customWidth="1"/>
    <col min="7738" max="7738" width="2.33203125" style="1" customWidth="1"/>
    <col min="7739" max="7739" width="1.1640625" style="1" customWidth="1"/>
    <col min="7740" max="7740" width="2" style="1" customWidth="1"/>
    <col min="7741" max="7741" width="1.83203125" style="1" customWidth="1"/>
    <col min="7742" max="7742" width="1" style="1" customWidth="1"/>
    <col min="7743" max="7936" width="14.6640625" style="1"/>
    <col min="7937" max="7939" width="3.33203125" style="1" customWidth="1"/>
    <col min="7940" max="7940" width="10.5" style="1" customWidth="1"/>
    <col min="7941" max="7969" width="3.33203125" style="1" customWidth="1"/>
    <col min="7970" max="7970" width="9" style="1" customWidth="1"/>
    <col min="7971" max="7983" width="3.33203125" style="1" customWidth="1"/>
    <col min="7984" max="7984" width="1.83203125" style="1" customWidth="1"/>
    <col min="7985" max="7985" width="3" style="1" customWidth="1"/>
    <col min="7986" max="7986" width="2.5" style="1" customWidth="1"/>
    <col min="7987" max="7987" width="3.1640625" style="1" customWidth="1"/>
    <col min="7988" max="7988" width="2.6640625" style="1" customWidth="1"/>
    <col min="7989" max="7990" width="3" style="1" customWidth="1"/>
    <col min="7991" max="7991" width="2.5" style="1" customWidth="1"/>
    <col min="7992" max="7992" width="1.83203125" style="1" customWidth="1"/>
    <col min="7993" max="7993" width="2.83203125" style="1" customWidth="1"/>
    <col min="7994" max="7994" width="2.33203125" style="1" customWidth="1"/>
    <col min="7995" max="7995" width="1.1640625" style="1" customWidth="1"/>
    <col min="7996" max="7996" width="2" style="1" customWidth="1"/>
    <col min="7997" max="7997" width="1.83203125" style="1" customWidth="1"/>
    <col min="7998" max="7998" width="1" style="1" customWidth="1"/>
    <col min="7999" max="8192" width="14.6640625" style="1"/>
    <col min="8193" max="8195" width="3.33203125" style="1" customWidth="1"/>
    <col min="8196" max="8196" width="10.5" style="1" customWidth="1"/>
    <col min="8197" max="8225" width="3.33203125" style="1" customWidth="1"/>
    <col min="8226" max="8226" width="9" style="1" customWidth="1"/>
    <col min="8227" max="8239" width="3.33203125" style="1" customWidth="1"/>
    <col min="8240" max="8240" width="1.83203125" style="1" customWidth="1"/>
    <col min="8241" max="8241" width="3" style="1" customWidth="1"/>
    <col min="8242" max="8242" width="2.5" style="1" customWidth="1"/>
    <col min="8243" max="8243" width="3.1640625" style="1" customWidth="1"/>
    <col min="8244" max="8244" width="2.6640625" style="1" customWidth="1"/>
    <col min="8245" max="8246" width="3" style="1" customWidth="1"/>
    <col min="8247" max="8247" width="2.5" style="1" customWidth="1"/>
    <col min="8248" max="8248" width="1.83203125" style="1" customWidth="1"/>
    <col min="8249" max="8249" width="2.83203125" style="1" customWidth="1"/>
    <col min="8250" max="8250" width="2.33203125" style="1" customWidth="1"/>
    <col min="8251" max="8251" width="1.1640625" style="1" customWidth="1"/>
    <col min="8252" max="8252" width="2" style="1" customWidth="1"/>
    <col min="8253" max="8253" width="1.83203125" style="1" customWidth="1"/>
    <col min="8254" max="8254" width="1" style="1" customWidth="1"/>
    <col min="8255" max="8448" width="14.6640625" style="1"/>
    <col min="8449" max="8451" width="3.33203125" style="1" customWidth="1"/>
    <col min="8452" max="8452" width="10.5" style="1" customWidth="1"/>
    <col min="8453" max="8481" width="3.33203125" style="1" customWidth="1"/>
    <col min="8482" max="8482" width="9" style="1" customWidth="1"/>
    <col min="8483" max="8495" width="3.33203125" style="1" customWidth="1"/>
    <col min="8496" max="8496" width="1.83203125" style="1" customWidth="1"/>
    <col min="8497" max="8497" width="3" style="1" customWidth="1"/>
    <col min="8498" max="8498" width="2.5" style="1" customWidth="1"/>
    <col min="8499" max="8499" width="3.1640625" style="1" customWidth="1"/>
    <col min="8500" max="8500" width="2.6640625" style="1" customWidth="1"/>
    <col min="8501" max="8502" width="3" style="1" customWidth="1"/>
    <col min="8503" max="8503" width="2.5" style="1" customWidth="1"/>
    <col min="8504" max="8504" width="1.83203125" style="1" customWidth="1"/>
    <col min="8505" max="8505" width="2.83203125" style="1" customWidth="1"/>
    <col min="8506" max="8506" width="2.33203125" style="1" customWidth="1"/>
    <col min="8507" max="8507" width="1.1640625" style="1" customWidth="1"/>
    <col min="8508" max="8508" width="2" style="1" customWidth="1"/>
    <col min="8509" max="8509" width="1.83203125" style="1" customWidth="1"/>
    <col min="8510" max="8510" width="1" style="1" customWidth="1"/>
    <col min="8511" max="8704" width="14.6640625" style="1"/>
    <col min="8705" max="8707" width="3.33203125" style="1" customWidth="1"/>
    <col min="8708" max="8708" width="10.5" style="1" customWidth="1"/>
    <col min="8709" max="8737" width="3.33203125" style="1" customWidth="1"/>
    <col min="8738" max="8738" width="9" style="1" customWidth="1"/>
    <col min="8739" max="8751" width="3.33203125" style="1" customWidth="1"/>
    <col min="8752" max="8752" width="1.83203125" style="1" customWidth="1"/>
    <col min="8753" max="8753" width="3" style="1" customWidth="1"/>
    <col min="8754" max="8754" width="2.5" style="1" customWidth="1"/>
    <col min="8755" max="8755" width="3.1640625" style="1" customWidth="1"/>
    <col min="8756" max="8756" width="2.6640625" style="1" customWidth="1"/>
    <col min="8757" max="8758" width="3" style="1" customWidth="1"/>
    <col min="8759" max="8759" width="2.5" style="1" customWidth="1"/>
    <col min="8760" max="8760" width="1.83203125" style="1" customWidth="1"/>
    <col min="8761" max="8761" width="2.83203125" style="1" customWidth="1"/>
    <col min="8762" max="8762" width="2.33203125" style="1" customWidth="1"/>
    <col min="8763" max="8763" width="1.1640625" style="1" customWidth="1"/>
    <col min="8764" max="8764" width="2" style="1" customWidth="1"/>
    <col min="8765" max="8765" width="1.83203125" style="1" customWidth="1"/>
    <col min="8766" max="8766" width="1" style="1" customWidth="1"/>
    <col min="8767" max="8960" width="14.6640625" style="1"/>
    <col min="8961" max="8963" width="3.33203125" style="1" customWidth="1"/>
    <col min="8964" max="8964" width="10.5" style="1" customWidth="1"/>
    <col min="8965" max="8993" width="3.33203125" style="1" customWidth="1"/>
    <col min="8994" max="8994" width="9" style="1" customWidth="1"/>
    <col min="8995" max="9007" width="3.33203125" style="1" customWidth="1"/>
    <col min="9008" max="9008" width="1.83203125" style="1" customWidth="1"/>
    <col min="9009" max="9009" width="3" style="1" customWidth="1"/>
    <col min="9010" max="9010" width="2.5" style="1" customWidth="1"/>
    <col min="9011" max="9011" width="3.1640625" style="1" customWidth="1"/>
    <col min="9012" max="9012" width="2.6640625" style="1" customWidth="1"/>
    <col min="9013" max="9014" width="3" style="1" customWidth="1"/>
    <col min="9015" max="9015" width="2.5" style="1" customWidth="1"/>
    <col min="9016" max="9016" width="1.83203125" style="1" customWidth="1"/>
    <col min="9017" max="9017" width="2.83203125" style="1" customWidth="1"/>
    <col min="9018" max="9018" width="2.33203125" style="1" customWidth="1"/>
    <col min="9019" max="9019" width="1.1640625" style="1" customWidth="1"/>
    <col min="9020" max="9020" width="2" style="1" customWidth="1"/>
    <col min="9021" max="9021" width="1.83203125" style="1" customWidth="1"/>
    <col min="9022" max="9022" width="1" style="1" customWidth="1"/>
    <col min="9023" max="9216" width="14.6640625" style="1"/>
    <col min="9217" max="9219" width="3.33203125" style="1" customWidth="1"/>
    <col min="9220" max="9220" width="10.5" style="1" customWidth="1"/>
    <col min="9221" max="9249" width="3.33203125" style="1" customWidth="1"/>
    <col min="9250" max="9250" width="9" style="1" customWidth="1"/>
    <col min="9251" max="9263" width="3.33203125" style="1" customWidth="1"/>
    <col min="9264" max="9264" width="1.83203125" style="1" customWidth="1"/>
    <col min="9265" max="9265" width="3" style="1" customWidth="1"/>
    <col min="9266" max="9266" width="2.5" style="1" customWidth="1"/>
    <col min="9267" max="9267" width="3.1640625" style="1" customWidth="1"/>
    <col min="9268" max="9268" width="2.6640625" style="1" customWidth="1"/>
    <col min="9269" max="9270" width="3" style="1" customWidth="1"/>
    <col min="9271" max="9271" width="2.5" style="1" customWidth="1"/>
    <col min="9272" max="9272" width="1.83203125" style="1" customWidth="1"/>
    <col min="9273" max="9273" width="2.83203125" style="1" customWidth="1"/>
    <col min="9274" max="9274" width="2.33203125" style="1" customWidth="1"/>
    <col min="9275" max="9275" width="1.1640625" style="1" customWidth="1"/>
    <col min="9276" max="9276" width="2" style="1" customWidth="1"/>
    <col min="9277" max="9277" width="1.83203125" style="1" customWidth="1"/>
    <col min="9278" max="9278" width="1" style="1" customWidth="1"/>
    <col min="9279" max="9472" width="14.6640625" style="1"/>
    <col min="9473" max="9475" width="3.33203125" style="1" customWidth="1"/>
    <col min="9476" max="9476" width="10.5" style="1" customWidth="1"/>
    <col min="9477" max="9505" width="3.33203125" style="1" customWidth="1"/>
    <col min="9506" max="9506" width="9" style="1" customWidth="1"/>
    <col min="9507" max="9519" width="3.33203125" style="1" customWidth="1"/>
    <col min="9520" max="9520" width="1.83203125" style="1" customWidth="1"/>
    <col min="9521" max="9521" width="3" style="1" customWidth="1"/>
    <col min="9522" max="9522" width="2.5" style="1" customWidth="1"/>
    <col min="9523" max="9523" width="3.1640625" style="1" customWidth="1"/>
    <col min="9524" max="9524" width="2.6640625" style="1" customWidth="1"/>
    <col min="9525" max="9526" width="3" style="1" customWidth="1"/>
    <col min="9527" max="9527" width="2.5" style="1" customWidth="1"/>
    <col min="9528" max="9528" width="1.83203125" style="1" customWidth="1"/>
    <col min="9529" max="9529" width="2.83203125" style="1" customWidth="1"/>
    <col min="9530" max="9530" width="2.33203125" style="1" customWidth="1"/>
    <col min="9531" max="9531" width="1.1640625" style="1" customWidth="1"/>
    <col min="9532" max="9532" width="2" style="1" customWidth="1"/>
    <col min="9533" max="9533" width="1.83203125" style="1" customWidth="1"/>
    <col min="9534" max="9534" width="1" style="1" customWidth="1"/>
    <col min="9535" max="9728" width="14.6640625" style="1"/>
    <col min="9729" max="9731" width="3.33203125" style="1" customWidth="1"/>
    <col min="9732" max="9732" width="10.5" style="1" customWidth="1"/>
    <col min="9733" max="9761" width="3.33203125" style="1" customWidth="1"/>
    <col min="9762" max="9762" width="9" style="1" customWidth="1"/>
    <col min="9763" max="9775" width="3.33203125" style="1" customWidth="1"/>
    <col min="9776" max="9776" width="1.83203125" style="1" customWidth="1"/>
    <col min="9777" max="9777" width="3" style="1" customWidth="1"/>
    <col min="9778" max="9778" width="2.5" style="1" customWidth="1"/>
    <col min="9779" max="9779" width="3.1640625" style="1" customWidth="1"/>
    <col min="9780" max="9780" width="2.6640625" style="1" customWidth="1"/>
    <col min="9781" max="9782" width="3" style="1" customWidth="1"/>
    <col min="9783" max="9783" width="2.5" style="1" customWidth="1"/>
    <col min="9784" max="9784" width="1.83203125" style="1" customWidth="1"/>
    <col min="9785" max="9785" width="2.83203125" style="1" customWidth="1"/>
    <col min="9786" max="9786" width="2.33203125" style="1" customWidth="1"/>
    <col min="9787" max="9787" width="1.1640625" style="1" customWidth="1"/>
    <col min="9788" max="9788" width="2" style="1" customWidth="1"/>
    <col min="9789" max="9789" width="1.83203125" style="1" customWidth="1"/>
    <col min="9790" max="9790" width="1" style="1" customWidth="1"/>
    <col min="9791" max="9984" width="14.6640625" style="1"/>
    <col min="9985" max="9987" width="3.33203125" style="1" customWidth="1"/>
    <col min="9988" max="9988" width="10.5" style="1" customWidth="1"/>
    <col min="9989" max="10017" width="3.33203125" style="1" customWidth="1"/>
    <col min="10018" max="10018" width="9" style="1" customWidth="1"/>
    <col min="10019" max="10031" width="3.33203125" style="1" customWidth="1"/>
    <col min="10032" max="10032" width="1.83203125" style="1" customWidth="1"/>
    <col min="10033" max="10033" width="3" style="1" customWidth="1"/>
    <col min="10034" max="10034" width="2.5" style="1" customWidth="1"/>
    <col min="10035" max="10035" width="3.1640625" style="1" customWidth="1"/>
    <col min="10036" max="10036" width="2.6640625" style="1" customWidth="1"/>
    <col min="10037" max="10038" width="3" style="1" customWidth="1"/>
    <col min="10039" max="10039" width="2.5" style="1" customWidth="1"/>
    <col min="10040" max="10040" width="1.83203125" style="1" customWidth="1"/>
    <col min="10041" max="10041" width="2.83203125" style="1" customWidth="1"/>
    <col min="10042" max="10042" width="2.33203125" style="1" customWidth="1"/>
    <col min="10043" max="10043" width="1.1640625" style="1" customWidth="1"/>
    <col min="10044" max="10044" width="2" style="1" customWidth="1"/>
    <col min="10045" max="10045" width="1.83203125" style="1" customWidth="1"/>
    <col min="10046" max="10046" width="1" style="1" customWidth="1"/>
    <col min="10047" max="10240" width="14.6640625" style="1"/>
    <col min="10241" max="10243" width="3.33203125" style="1" customWidth="1"/>
    <col min="10244" max="10244" width="10.5" style="1" customWidth="1"/>
    <col min="10245" max="10273" width="3.33203125" style="1" customWidth="1"/>
    <col min="10274" max="10274" width="9" style="1" customWidth="1"/>
    <col min="10275" max="10287" width="3.33203125" style="1" customWidth="1"/>
    <col min="10288" max="10288" width="1.83203125" style="1" customWidth="1"/>
    <col min="10289" max="10289" width="3" style="1" customWidth="1"/>
    <col min="10290" max="10290" width="2.5" style="1" customWidth="1"/>
    <col min="10291" max="10291" width="3.1640625" style="1" customWidth="1"/>
    <col min="10292" max="10292" width="2.6640625" style="1" customWidth="1"/>
    <col min="10293" max="10294" width="3" style="1" customWidth="1"/>
    <col min="10295" max="10295" width="2.5" style="1" customWidth="1"/>
    <col min="10296" max="10296" width="1.83203125" style="1" customWidth="1"/>
    <col min="10297" max="10297" width="2.83203125" style="1" customWidth="1"/>
    <col min="10298" max="10298" width="2.33203125" style="1" customWidth="1"/>
    <col min="10299" max="10299" width="1.1640625" style="1" customWidth="1"/>
    <col min="10300" max="10300" width="2" style="1" customWidth="1"/>
    <col min="10301" max="10301" width="1.83203125" style="1" customWidth="1"/>
    <col min="10302" max="10302" width="1" style="1" customWidth="1"/>
    <col min="10303" max="10496" width="14.6640625" style="1"/>
    <col min="10497" max="10499" width="3.33203125" style="1" customWidth="1"/>
    <col min="10500" max="10500" width="10.5" style="1" customWidth="1"/>
    <col min="10501" max="10529" width="3.33203125" style="1" customWidth="1"/>
    <col min="10530" max="10530" width="9" style="1" customWidth="1"/>
    <col min="10531" max="10543" width="3.33203125" style="1" customWidth="1"/>
    <col min="10544" max="10544" width="1.83203125" style="1" customWidth="1"/>
    <col min="10545" max="10545" width="3" style="1" customWidth="1"/>
    <col min="10546" max="10546" width="2.5" style="1" customWidth="1"/>
    <col min="10547" max="10547" width="3.1640625" style="1" customWidth="1"/>
    <col min="10548" max="10548" width="2.6640625" style="1" customWidth="1"/>
    <col min="10549" max="10550" width="3" style="1" customWidth="1"/>
    <col min="10551" max="10551" width="2.5" style="1" customWidth="1"/>
    <col min="10552" max="10552" width="1.83203125" style="1" customWidth="1"/>
    <col min="10553" max="10553" width="2.83203125" style="1" customWidth="1"/>
    <col min="10554" max="10554" width="2.33203125" style="1" customWidth="1"/>
    <col min="10555" max="10555" width="1.1640625" style="1" customWidth="1"/>
    <col min="10556" max="10556" width="2" style="1" customWidth="1"/>
    <col min="10557" max="10557" width="1.83203125" style="1" customWidth="1"/>
    <col min="10558" max="10558" width="1" style="1" customWidth="1"/>
    <col min="10559" max="10752" width="14.6640625" style="1"/>
    <col min="10753" max="10755" width="3.33203125" style="1" customWidth="1"/>
    <col min="10756" max="10756" width="10.5" style="1" customWidth="1"/>
    <col min="10757" max="10785" width="3.33203125" style="1" customWidth="1"/>
    <col min="10786" max="10786" width="9" style="1" customWidth="1"/>
    <col min="10787" max="10799" width="3.33203125" style="1" customWidth="1"/>
    <col min="10800" max="10800" width="1.83203125" style="1" customWidth="1"/>
    <col min="10801" max="10801" width="3" style="1" customWidth="1"/>
    <col min="10802" max="10802" width="2.5" style="1" customWidth="1"/>
    <col min="10803" max="10803" width="3.1640625" style="1" customWidth="1"/>
    <col min="10804" max="10804" width="2.6640625" style="1" customWidth="1"/>
    <col min="10805" max="10806" width="3" style="1" customWidth="1"/>
    <col min="10807" max="10807" width="2.5" style="1" customWidth="1"/>
    <col min="10808" max="10808" width="1.83203125" style="1" customWidth="1"/>
    <col min="10809" max="10809" width="2.83203125" style="1" customWidth="1"/>
    <col min="10810" max="10810" width="2.33203125" style="1" customWidth="1"/>
    <col min="10811" max="10811" width="1.1640625" style="1" customWidth="1"/>
    <col min="10812" max="10812" width="2" style="1" customWidth="1"/>
    <col min="10813" max="10813" width="1.83203125" style="1" customWidth="1"/>
    <col min="10814" max="10814" width="1" style="1" customWidth="1"/>
    <col min="10815" max="11008" width="14.6640625" style="1"/>
    <col min="11009" max="11011" width="3.33203125" style="1" customWidth="1"/>
    <col min="11012" max="11012" width="10.5" style="1" customWidth="1"/>
    <col min="11013" max="11041" width="3.33203125" style="1" customWidth="1"/>
    <col min="11042" max="11042" width="9" style="1" customWidth="1"/>
    <col min="11043" max="11055" width="3.33203125" style="1" customWidth="1"/>
    <col min="11056" max="11056" width="1.83203125" style="1" customWidth="1"/>
    <col min="11057" max="11057" width="3" style="1" customWidth="1"/>
    <col min="11058" max="11058" width="2.5" style="1" customWidth="1"/>
    <col min="11059" max="11059" width="3.1640625" style="1" customWidth="1"/>
    <col min="11060" max="11060" width="2.6640625" style="1" customWidth="1"/>
    <col min="11061" max="11062" width="3" style="1" customWidth="1"/>
    <col min="11063" max="11063" width="2.5" style="1" customWidth="1"/>
    <col min="11064" max="11064" width="1.83203125" style="1" customWidth="1"/>
    <col min="11065" max="11065" width="2.83203125" style="1" customWidth="1"/>
    <col min="11066" max="11066" width="2.33203125" style="1" customWidth="1"/>
    <col min="11067" max="11067" width="1.1640625" style="1" customWidth="1"/>
    <col min="11068" max="11068" width="2" style="1" customWidth="1"/>
    <col min="11069" max="11069" width="1.83203125" style="1" customWidth="1"/>
    <col min="11070" max="11070" width="1" style="1" customWidth="1"/>
    <col min="11071" max="11264" width="14.6640625" style="1"/>
    <col min="11265" max="11267" width="3.33203125" style="1" customWidth="1"/>
    <col min="11268" max="11268" width="10.5" style="1" customWidth="1"/>
    <col min="11269" max="11297" width="3.33203125" style="1" customWidth="1"/>
    <col min="11298" max="11298" width="9" style="1" customWidth="1"/>
    <col min="11299" max="11311" width="3.33203125" style="1" customWidth="1"/>
    <col min="11312" max="11312" width="1.83203125" style="1" customWidth="1"/>
    <col min="11313" max="11313" width="3" style="1" customWidth="1"/>
    <col min="11314" max="11314" width="2.5" style="1" customWidth="1"/>
    <col min="11315" max="11315" width="3.1640625" style="1" customWidth="1"/>
    <col min="11316" max="11316" width="2.6640625" style="1" customWidth="1"/>
    <col min="11317" max="11318" width="3" style="1" customWidth="1"/>
    <col min="11319" max="11319" width="2.5" style="1" customWidth="1"/>
    <col min="11320" max="11320" width="1.83203125" style="1" customWidth="1"/>
    <col min="11321" max="11321" width="2.83203125" style="1" customWidth="1"/>
    <col min="11322" max="11322" width="2.33203125" style="1" customWidth="1"/>
    <col min="11323" max="11323" width="1.1640625" style="1" customWidth="1"/>
    <col min="11324" max="11324" width="2" style="1" customWidth="1"/>
    <col min="11325" max="11325" width="1.83203125" style="1" customWidth="1"/>
    <col min="11326" max="11326" width="1" style="1" customWidth="1"/>
    <col min="11327" max="11520" width="14.6640625" style="1"/>
    <col min="11521" max="11523" width="3.33203125" style="1" customWidth="1"/>
    <col min="11524" max="11524" width="10.5" style="1" customWidth="1"/>
    <col min="11525" max="11553" width="3.33203125" style="1" customWidth="1"/>
    <col min="11554" max="11554" width="9" style="1" customWidth="1"/>
    <col min="11555" max="11567" width="3.33203125" style="1" customWidth="1"/>
    <col min="11568" max="11568" width="1.83203125" style="1" customWidth="1"/>
    <col min="11569" max="11569" width="3" style="1" customWidth="1"/>
    <col min="11570" max="11570" width="2.5" style="1" customWidth="1"/>
    <col min="11571" max="11571" width="3.1640625" style="1" customWidth="1"/>
    <col min="11572" max="11572" width="2.6640625" style="1" customWidth="1"/>
    <col min="11573" max="11574" width="3" style="1" customWidth="1"/>
    <col min="11575" max="11575" width="2.5" style="1" customWidth="1"/>
    <col min="11576" max="11576" width="1.83203125" style="1" customWidth="1"/>
    <col min="11577" max="11577" width="2.83203125" style="1" customWidth="1"/>
    <col min="11578" max="11578" width="2.33203125" style="1" customWidth="1"/>
    <col min="11579" max="11579" width="1.1640625" style="1" customWidth="1"/>
    <col min="11580" max="11580" width="2" style="1" customWidth="1"/>
    <col min="11581" max="11581" width="1.83203125" style="1" customWidth="1"/>
    <col min="11582" max="11582" width="1" style="1" customWidth="1"/>
    <col min="11583" max="11776" width="14.6640625" style="1"/>
    <col min="11777" max="11779" width="3.33203125" style="1" customWidth="1"/>
    <col min="11780" max="11780" width="10.5" style="1" customWidth="1"/>
    <col min="11781" max="11809" width="3.33203125" style="1" customWidth="1"/>
    <col min="11810" max="11810" width="9" style="1" customWidth="1"/>
    <col min="11811" max="11823" width="3.33203125" style="1" customWidth="1"/>
    <col min="11824" max="11824" width="1.83203125" style="1" customWidth="1"/>
    <col min="11825" max="11825" width="3" style="1" customWidth="1"/>
    <col min="11826" max="11826" width="2.5" style="1" customWidth="1"/>
    <col min="11827" max="11827" width="3.1640625" style="1" customWidth="1"/>
    <col min="11828" max="11828" width="2.6640625" style="1" customWidth="1"/>
    <col min="11829" max="11830" width="3" style="1" customWidth="1"/>
    <col min="11831" max="11831" width="2.5" style="1" customWidth="1"/>
    <col min="11832" max="11832" width="1.83203125" style="1" customWidth="1"/>
    <col min="11833" max="11833" width="2.83203125" style="1" customWidth="1"/>
    <col min="11834" max="11834" width="2.33203125" style="1" customWidth="1"/>
    <col min="11835" max="11835" width="1.1640625" style="1" customWidth="1"/>
    <col min="11836" max="11836" width="2" style="1" customWidth="1"/>
    <col min="11837" max="11837" width="1.83203125" style="1" customWidth="1"/>
    <col min="11838" max="11838" width="1" style="1" customWidth="1"/>
    <col min="11839" max="12032" width="14.6640625" style="1"/>
    <col min="12033" max="12035" width="3.33203125" style="1" customWidth="1"/>
    <col min="12036" max="12036" width="10.5" style="1" customWidth="1"/>
    <col min="12037" max="12065" width="3.33203125" style="1" customWidth="1"/>
    <col min="12066" max="12066" width="9" style="1" customWidth="1"/>
    <col min="12067" max="12079" width="3.33203125" style="1" customWidth="1"/>
    <col min="12080" max="12080" width="1.83203125" style="1" customWidth="1"/>
    <col min="12081" max="12081" width="3" style="1" customWidth="1"/>
    <col min="12082" max="12082" width="2.5" style="1" customWidth="1"/>
    <col min="12083" max="12083" width="3.1640625" style="1" customWidth="1"/>
    <col min="12084" max="12084" width="2.6640625" style="1" customWidth="1"/>
    <col min="12085" max="12086" width="3" style="1" customWidth="1"/>
    <col min="12087" max="12087" width="2.5" style="1" customWidth="1"/>
    <col min="12088" max="12088" width="1.83203125" style="1" customWidth="1"/>
    <col min="12089" max="12089" width="2.83203125" style="1" customWidth="1"/>
    <col min="12090" max="12090" width="2.33203125" style="1" customWidth="1"/>
    <col min="12091" max="12091" width="1.1640625" style="1" customWidth="1"/>
    <col min="12092" max="12092" width="2" style="1" customWidth="1"/>
    <col min="12093" max="12093" width="1.83203125" style="1" customWidth="1"/>
    <col min="12094" max="12094" width="1" style="1" customWidth="1"/>
    <col min="12095" max="12288" width="14.6640625" style="1"/>
    <col min="12289" max="12291" width="3.33203125" style="1" customWidth="1"/>
    <col min="12292" max="12292" width="10.5" style="1" customWidth="1"/>
    <col min="12293" max="12321" width="3.33203125" style="1" customWidth="1"/>
    <col min="12322" max="12322" width="9" style="1" customWidth="1"/>
    <col min="12323" max="12335" width="3.33203125" style="1" customWidth="1"/>
    <col min="12336" max="12336" width="1.83203125" style="1" customWidth="1"/>
    <col min="12337" max="12337" width="3" style="1" customWidth="1"/>
    <col min="12338" max="12338" width="2.5" style="1" customWidth="1"/>
    <col min="12339" max="12339" width="3.1640625" style="1" customWidth="1"/>
    <col min="12340" max="12340" width="2.6640625" style="1" customWidth="1"/>
    <col min="12341" max="12342" width="3" style="1" customWidth="1"/>
    <col min="12343" max="12343" width="2.5" style="1" customWidth="1"/>
    <col min="12344" max="12344" width="1.83203125" style="1" customWidth="1"/>
    <col min="12345" max="12345" width="2.83203125" style="1" customWidth="1"/>
    <col min="12346" max="12346" width="2.33203125" style="1" customWidth="1"/>
    <col min="12347" max="12347" width="1.1640625" style="1" customWidth="1"/>
    <col min="12348" max="12348" width="2" style="1" customWidth="1"/>
    <col min="12349" max="12349" width="1.83203125" style="1" customWidth="1"/>
    <col min="12350" max="12350" width="1" style="1" customWidth="1"/>
    <col min="12351" max="12544" width="14.6640625" style="1"/>
    <col min="12545" max="12547" width="3.33203125" style="1" customWidth="1"/>
    <col min="12548" max="12548" width="10.5" style="1" customWidth="1"/>
    <col min="12549" max="12577" width="3.33203125" style="1" customWidth="1"/>
    <col min="12578" max="12578" width="9" style="1" customWidth="1"/>
    <col min="12579" max="12591" width="3.33203125" style="1" customWidth="1"/>
    <col min="12592" max="12592" width="1.83203125" style="1" customWidth="1"/>
    <col min="12593" max="12593" width="3" style="1" customWidth="1"/>
    <col min="12594" max="12594" width="2.5" style="1" customWidth="1"/>
    <col min="12595" max="12595" width="3.1640625" style="1" customWidth="1"/>
    <col min="12596" max="12596" width="2.6640625" style="1" customWidth="1"/>
    <col min="12597" max="12598" width="3" style="1" customWidth="1"/>
    <col min="12599" max="12599" width="2.5" style="1" customWidth="1"/>
    <col min="12600" max="12600" width="1.83203125" style="1" customWidth="1"/>
    <col min="12601" max="12601" width="2.83203125" style="1" customWidth="1"/>
    <col min="12602" max="12602" width="2.33203125" style="1" customWidth="1"/>
    <col min="12603" max="12603" width="1.1640625" style="1" customWidth="1"/>
    <col min="12604" max="12604" width="2" style="1" customWidth="1"/>
    <col min="12605" max="12605" width="1.83203125" style="1" customWidth="1"/>
    <col min="12606" max="12606" width="1" style="1" customWidth="1"/>
    <col min="12607" max="12800" width="14.6640625" style="1"/>
    <col min="12801" max="12803" width="3.33203125" style="1" customWidth="1"/>
    <col min="12804" max="12804" width="10.5" style="1" customWidth="1"/>
    <col min="12805" max="12833" width="3.33203125" style="1" customWidth="1"/>
    <col min="12834" max="12834" width="9" style="1" customWidth="1"/>
    <col min="12835" max="12847" width="3.33203125" style="1" customWidth="1"/>
    <col min="12848" max="12848" width="1.83203125" style="1" customWidth="1"/>
    <col min="12849" max="12849" width="3" style="1" customWidth="1"/>
    <col min="12850" max="12850" width="2.5" style="1" customWidth="1"/>
    <col min="12851" max="12851" width="3.1640625" style="1" customWidth="1"/>
    <col min="12852" max="12852" width="2.6640625" style="1" customWidth="1"/>
    <col min="12853" max="12854" width="3" style="1" customWidth="1"/>
    <col min="12855" max="12855" width="2.5" style="1" customWidth="1"/>
    <col min="12856" max="12856" width="1.83203125" style="1" customWidth="1"/>
    <col min="12857" max="12857" width="2.83203125" style="1" customWidth="1"/>
    <col min="12858" max="12858" width="2.33203125" style="1" customWidth="1"/>
    <col min="12859" max="12859" width="1.1640625" style="1" customWidth="1"/>
    <col min="12860" max="12860" width="2" style="1" customWidth="1"/>
    <col min="12861" max="12861" width="1.83203125" style="1" customWidth="1"/>
    <col min="12862" max="12862" width="1" style="1" customWidth="1"/>
    <col min="12863" max="13056" width="14.6640625" style="1"/>
    <col min="13057" max="13059" width="3.33203125" style="1" customWidth="1"/>
    <col min="13060" max="13060" width="10.5" style="1" customWidth="1"/>
    <col min="13061" max="13089" width="3.33203125" style="1" customWidth="1"/>
    <col min="13090" max="13090" width="9" style="1" customWidth="1"/>
    <col min="13091" max="13103" width="3.33203125" style="1" customWidth="1"/>
    <col min="13104" max="13104" width="1.83203125" style="1" customWidth="1"/>
    <col min="13105" max="13105" width="3" style="1" customWidth="1"/>
    <col min="13106" max="13106" width="2.5" style="1" customWidth="1"/>
    <col min="13107" max="13107" width="3.1640625" style="1" customWidth="1"/>
    <col min="13108" max="13108" width="2.6640625" style="1" customWidth="1"/>
    <col min="13109" max="13110" width="3" style="1" customWidth="1"/>
    <col min="13111" max="13111" width="2.5" style="1" customWidth="1"/>
    <col min="13112" max="13112" width="1.83203125" style="1" customWidth="1"/>
    <col min="13113" max="13113" width="2.83203125" style="1" customWidth="1"/>
    <col min="13114" max="13114" width="2.33203125" style="1" customWidth="1"/>
    <col min="13115" max="13115" width="1.1640625" style="1" customWidth="1"/>
    <col min="13116" max="13116" width="2" style="1" customWidth="1"/>
    <col min="13117" max="13117" width="1.83203125" style="1" customWidth="1"/>
    <col min="13118" max="13118" width="1" style="1" customWidth="1"/>
    <col min="13119" max="13312" width="14.6640625" style="1"/>
    <col min="13313" max="13315" width="3.33203125" style="1" customWidth="1"/>
    <col min="13316" max="13316" width="10.5" style="1" customWidth="1"/>
    <col min="13317" max="13345" width="3.33203125" style="1" customWidth="1"/>
    <col min="13346" max="13346" width="9" style="1" customWidth="1"/>
    <col min="13347" max="13359" width="3.33203125" style="1" customWidth="1"/>
    <col min="13360" max="13360" width="1.83203125" style="1" customWidth="1"/>
    <col min="13361" max="13361" width="3" style="1" customWidth="1"/>
    <col min="13362" max="13362" width="2.5" style="1" customWidth="1"/>
    <col min="13363" max="13363" width="3.1640625" style="1" customWidth="1"/>
    <col min="13364" max="13364" width="2.6640625" style="1" customWidth="1"/>
    <col min="13365" max="13366" width="3" style="1" customWidth="1"/>
    <col min="13367" max="13367" width="2.5" style="1" customWidth="1"/>
    <col min="13368" max="13368" width="1.83203125" style="1" customWidth="1"/>
    <col min="13369" max="13369" width="2.83203125" style="1" customWidth="1"/>
    <col min="13370" max="13370" width="2.33203125" style="1" customWidth="1"/>
    <col min="13371" max="13371" width="1.1640625" style="1" customWidth="1"/>
    <col min="13372" max="13372" width="2" style="1" customWidth="1"/>
    <col min="13373" max="13373" width="1.83203125" style="1" customWidth="1"/>
    <col min="13374" max="13374" width="1" style="1" customWidth="1"/>
    <col min="13375" max="13568" width="14.6640625" style="1"/>
    <col min="13569" max="13571" width="3.33203125" style="1" customWidth="1"/>
    <col min="13572" max="13572" width="10.5" style="1" customWidth="1"/>
    <col min="13573" max="13601" width="3.33203125" style="1" customWidth="1"/>
    <col min="13602" max="13602" width="9" style="1" customWidth="1"/>
    <col min="13603" max="13615" width="3.33203125" style="1" customWidth="1"/>
    <col min="13616" max="13616" width="1.83203125" style="1" customWidth="1"/>
    <col min="13617" max="13617" width="3" style="1" customWidth="1"/>
    <col min="13618" max="13618" width="2.5" style="1" customWidth="1"/>
    <col min="13619" max="13619" width="3.1640625" style="1" customWidth="1"/>
    <col min="13620" max="13620" width="2.6640625" style="1" customWidth="1"/>
    <col min="13621" max="13622" width="3" style="1" customWidth="1"/>
    <col min="13623" max="13623" width="2.5" style="1" customWidth="1"/>
    <col min="13624" max="13624" width="1.83203125" style="1" customWidth="1"/>
    <col min="13625" max="13625" width="2.83203125" style="1" customWidth="1"/>
    <col min="13626" max="13626" width="2.33203125" style="1" customWidth="1"/>
    <col min="13627" max="13627" width="1.1640625" style="1" customWidth="1"/>
    <col min="13628" max="13628" width="2" style="1" customWidth="1"/>
    <col min="13629" max="13629" width="1.83203125" style="1" customWidth="1"/>
    <col min="13630" max="13630" width="1" style="1" customWidth="1"/>
    <col min="13631" max="13824" width="14.6640625" style="1"/>
    <col min="13825" max="13827" width="3.33203125" style="1" customWidth="1"/>
    <col min="13828" max="13828" width="10.5" style="1" customWidth="1"/>
    <col min="13829" max="13857" width="3.33203125" style="1" customWidth="1"/>
    <col min="13858" max="13858" width="9" style="1" customWidth="1"/>
    <col min="13859" max="13871" width="3.33203125" style="1" customWidth="1"/>
    <col min="13872" max="13872" width="1.83203125" style="1" customWidth="1"/>
    <col min="13873" max="13873" width="3" style="1" customWidth="1"/>
    <col min="13874" max="13874" width="2.5" style="1" customWidth="1"/>
    <col min="13875" max="13875" width="3.1640625" style="1" customWidth="1"/>
    <col min="13876" max="13876" width="2.6640625" style="1" customWidth="1"/>
    <col min="13877" max="13878" width="3" style="1" customWidth="1"/>
    <col min="13879" max="13879" width="2.5" style="1" customWidth="1"/>
    <col min="13880" max="13880" width="1.83203125" style="1" customWidth="1"/>
    <col min="13881" max="13881" width="2.83203125" style="1" customWidth="1"/>
    <col min="13882" max="13882" width="2.33203125" style="1" customWidth="1"/>
    <col min="13883" max="13883" width="1.1640625" style="1" customWidth="1"/>
    <col min="13884" max="13884" width="2" style="1" customWidth="1"/>
    <col min="13885" max="13885" width="1.83203125" style="1" customWidth="1"/>
    <col min="13886" max="13886" width="1" style="1" customWidth="1"/>
    <col min="13887" max="14080" width="14.6640625" style="1"/>
    <col min="14081" max="14083" width="3.33203125" style="1" customWidth="1"/>
    <col min="14084" max="14084" width="10.5" style="1" customWidth="1"/>
    <col min="14085" max="14113" width="3.33203125" style="1" customWidth="1"/>
    <col min="14114" max="14114" width="9" style="1" customWidth="1"/>
    <col min="14115" max="14127" width="3.33203125" style="1" customWidth="1"/>
    <col min="14128" max="14128" width="1.83203125" style="1" customWidth="1"/>
    <col min="14129" max="14129" width="3" style="1" customWidth="1"/>
    <col min="14130" max="14130" width="2.5" style="1" customWidth="1"/>
    <col min="14131" max="14131" width="3.1640625" style="1" customWidth="1"/>
    <col min="14132" max="14132" width="2.6640625" style="1" customWidth="1"/>
    <col min="14133" max="14134" width="3" style="1" customWidth="1"/>
    <col min="14135" max="14135" width="2.5" style="1" customWidth="1"/>
    <col min="14136" max="14136" width="1.83203125" style="1" customWidth="1"/>
    <col min="14137" max="14137" width="2.83203125" style="1" customWidth="1"/>
    <col min="14138" max="14138" width="2.33203125" style="1" customWidth="1"/>
    <col min="14139" max="14139" width="1.1640625" style="1" customWidth="1"/>
    <col min="14140" max="14140" width="2" style="1" customWidth="1"/>
    <col min="14141" max="14141" width="1.83203125" style="1" customWidth="1"/>
    <col min="14142" max="14142" width="1" style="1" customWidth="1"/>
    <col min="14143" max="14336" width="14.6640625" style="1"/>
    <col min="14337" max="14339" width="3.33203125" style="1" customWidth="1"/>
    <col min="14340" max="14340" width="10.5" style="1" customWidth="1"/>
    <col min="14341" max="14369" width="3.33203125" style="1" customWidth="1"/>
    <col min="14370" max="14370" width="9" style="1" customWidth="1"/>
    <col min="14371" max="14383" width="3.33203125" style="1" customWidth="1"/>
    <col min="14384" max="14384" width="1.83203125" style="1" customWidth="1"/>
    <col min="14385" max="14385" width="3" style="1" customWidth="1"/>
    <col min="14386" max="14386" width="2.5" style="1" customWidth="1"/>
    <col min="14387" max="14387" width="3.1640625" style="1" customWidth="1"/>
    <col min="14388" max="14388" width="2.6640625" style="1" customWidth="1"/>
    <col min="14389" max="14390" width="3" style="1" customWidth="1"/>
    <col min="14391" max="14391" width="2.5" style="1" customWidth="1"/>
    <col min="14392" max="14392" width="1.83203125" style="1" customWidth="1"/>
    <col min="14393" max="14393" width="2.83203125" style="1" customWidth="1"/>
    <col min="14394" max="14394" width="2.33203125" style="1" customWidth="1"/>
    <col min="14395" max="14395" width="1.1640625" style="1" customWidth="1"/>
    <col min="14396" max="14396" width="2" style="1" customWidth="1"/>
    <col min="14397" max="14397" width="1.83203125" style="1" customWidth="1"/>
    <col min="14398" max="14398" width="1" style="1" customWidth="1"/>
    <col min="14399" max="14592" width="14.6640625" style="1"/>
    <col min="14593" max="14595" width="3.33203125" style="1" customWidth="1"/>
    <col min="14596" max="14596" width="10.5" style="1" customWidth="1"/>
    <col min="14597" max="14625" width="3.33203125" style="1" customWidth="1"/>
    <col min="14626" max="14626" width="9" style="1" customWidth="1"/>
    <col min="14627" max="14639" width="3.33203125" style="1" customWidth="1"/>
    <col min="14640" max="14640" width="1.83203125" style="1" customWidth="1"/>
    <col min="14641" max="14641" width="3" style="1" customWidth="1"/>
    <col min="14642" max="14642" width="2.5" style="1" customWidth="1"/>
    <col min="14643" max="14643" width="3.1640625" style="1" customWidth="1"/>
    <col min="14644" max="14644" width="2.6640625" style="1" customWidth="1"/>
    <col min="14645" max="14646" width="3" style="1" customWidth="1"/>
    <col min="14647" max="14647" width="2.5" style="1" customWidth="1"/>
    <col min="14648" max="14648" width="1.83203125" style="1" customWidth="1"/>
    <col min="14649" max="14649" width="2.83203125" style="1" customWidth="1"/>
    <col min="14650" max="14650" width="2.33203125" style="1" customWidth="1"/>
    <col min="14651" max="14651" width="1.1640625" style="1" customWidth="1"/>
    <col min="14652" max="14652" width="2" style="1" customWidth="1"/>
    <col min="14653" max="14653" width="1.83203125" style="1" customWidth="1"/>
    <col min="14654" max="14654" width="1" style="1" customWidth="1"/>
    <col min="14655" max="14848" width="14.6640625" style="1"/>
    <col min="14849" max="14851" width="3.33203125" style="1" customWidth="1"/>
    <col min="14852" max="14852" width="10.5" style="1" customWidth="1"/>
    <col min="14853" max="14881" width="3.33203125" style="1" customWidth="1"/>
    <col min="14882" max="14882" width="9" style="1" customWidth="1"/>
    <col min="14883" max="14895" width="3.33203125" style="1" customWidth="1"/>
    <col min="14896" max="14896" width="1.83203125" style="1" customWidth="1"/>
    <col min="14897" max="14897" width="3" style="1" customWidth="1"/>
    <col min="14898" max="14898" width="2.5" style="1" customWidth="1"/>
    <col min="14899" max="14899" width="3.1640625" style="1" customWidth="1"/>
    <col min="14900" max="14900" width="2.6640625" style="1" customWidth="1"/>
    <col min="14901" max="14902" width="3" style="1" customWidth="1"/>
    <col min="14903" max="14903" width="2.5" style="1" customWidth="1"/>
    <col min="14904" max="14904" width="1.83203125" style="1" customWidth="1"/>
    <col min="14905" max="14905" width="2.83203125" style="1" customWidth="1"/>
    <col min="14906" max="14906" width="2.33203125" style="1" customWidth="1"/>
    <col min="14907" max="14907" width="1.1640625" style="1" customWidth="1"/>
    <col min="14908" max="14908" width="2" style="1" customWidth="1"/>
    <col min="14909" max="14909" width="1.83203125" style="1" customWidth="1"/>
    <col min="14910" max="14910" width="1" style="1" customWidth="1"/>
    <col min="14911" max="15104" width="14.6640625" style="1"/>
    <col min="15105" max="15107" width="3.33203125" style="1" customWidth="1"/>
    <col min="15108" max="15108" width="10.5" style="1" customWidth="1"/>
    <col min="15109" max="15137" width="3.33203125" style="1" customWidth="1"/>
    <col min="15138" max="15138" width="9" style="1" customWidth="1"/>
    <col min="15139" max="15151" width="3.33203125" style="1" customWidth="1"/>
    <col min="15152" max="15152" width="1.83203125" style="1" customWidth="1"/>
    <col min="15153" max="15153" width="3" style="1" customWidth="1"/>
    <col min="15154" max="15154" width="2.5" style="1" customWidth="1"/>
    <col min="15155" max="15155" width="3.1640625" style="1" customWidth="1"/>
    <col min="15156" max="15156" width="2.6640625" style="1" customWidth="1"/>
    <col min="15157" max="15158" width="3" style="1" customWidth="1"/>
    <col min="15159" max="15159" width="2.5" style="1" customWidth="1"/>
    <col min="15160" max="15160" width="1.83203125" style="1" customWidth="1"/>
    <col min="15161" max="15161" width="2.83203125" style="1" customWidth="1"/>
    <col min="15162" max="15162" width="2.33203125" style="1" customWidth="1"/>
    <col min="15163" max="15163" width="1.1640625" style="1" customWidth="1"/>
    <col min="15164" max="15164" width="2" style="1" customWidth="1"/>
    <col min="15165" max="15165" width="1.83203125" style="1" customWidth="1"/>
    <col min="15166" max="15166" width="1" style="1" customWidth="1"/>
    <col min="15167" max="15360" width="14.6640625" style="1"/>
    <col min="15361" max="15363" width="3.33203125" style="1" customWidth="1"/>
    <col min="15364" max="15364" width="10.5" style="1" customWidth="1"/>
    <col min="15365" max="15393" width="3.33203125" style="1" customWidth="1"/>
    <col min="15394" max="15394" width="9" style="1" customWidth="1"/>
    <col min="15395" max="15407" width="3.33203125" style="1" customWidth="1"/>
    <col min="15408" max="15408" width="1.83203125" style="1" customWidth="1"/>
    <col min="15409" max="15409" width="3" style="1" customWidth="1"/>
    <col min="15410" max="15410" width="2.5" style="1" customWidth="1"/>
    <col min="15411" max="15411" width="3.1640625" style="1" customWidth="1"/>
    <col min="15412" max="15412" width="2.6640625" style="1" customWidth="1"/>
    <col min="15413" max="15414" width="3" style="1" customWidth="1"/>
    <col min="15415" max="15415" width="2.5" style="1" customWidth="1"/>
    <col min="15416" max="15416" width="1.83203125" style="1" customWidth="1"/>
    <col min="15417" max="15417" width="2.83203125" style="1" customWidth="1"/>
    <col min="15418" max="15418" width="2.33203125" style="1" customWidth="1"/>
    <col min="15419" max="15419" width="1.1640625" style="1" customWidth="1"/>
    <col min="15420" max="15420" width="2" style="1" customWidth="1"/>
    <col min="15421" max="15421" width="1.83203125" style="1" customWidth="1"/>
    <col min="15422" max="15422" width="1" style="1" customWidth="1"/>
    <col min="15423" max="15616" width="14.6640625" style="1"/>
    <col min="15617" max="15619" width="3.33203125" style="1" customWidth="1"/>
    <col min="15620" max="15620" width="10.5" style="1" customWidth="1"/>
    <col min="15621" max="15649" width="3.33203125" style="1" customWidth="1"/>
    <col min="15650" max="15650" width="9" style="1" customWidth="1"/>
    <col min="15651" max="15663" width="3.33203125" style="1" customWidth="1"/>
    <col min="15664" max="15664" width="1.83203125" style="1" customWidth="1"/>
    <col min="15665" max="15665" width="3" style="1" customWidth="1"/>
    <col min="15666" max="15666" width="2.5" style="1" customWidth="1"/>
    <col min="15667" max="15667" width="3.1640625" style="1" customWidth="1"/>
    <col min="15668" max="15668" width="2.6640625" style="1" customWidth="1"/>
    <col min="15669" max="15670" width="3" style="1" customWidth="1"/>
    <col min="15671" max="15671" width="2.5" style="1" customWidth="1"/>
    <col min="15672" max="15672" width="1.83203125" style="1" customWidth="1"/>
    <col min="15673" max="15673" width="2.83203125" style="1" customWidth="1"/>
    <col min="15674" max="15674" width="2.33203125" style="1" customWidth="1"/>
    <col min="15675" max="15675" width="1.1640625" style="1" customWidth="1"/>
    <col min="15676" max="15676" width="2" style="1" customWidth="1"/>
    <col min="15677" max="15677" width="1.83203125" style="1" customWidth="1"/>
    <col min="15678" max="15678" width="1" style="1" customWidth="1"/>
    <col min="15679" max="15872" width="14.6640625" style="1"/>
    <col min="15873" max="15875" width="3.33203125" style="1" customWidth="1"/>
    <col min="15876" max="15876" width="10.5" style="1" customWidth="1"/>
    <col min="15877" max="15905" width="3.33203125" style="1" customWidth="1"/>
    <col min="15906" max="15906" width="9" style="1" customWidth="1"/>
    <col min="15907" max="15919" width="3.33203125" style="1" customWidth="1"/>
    <col min="15920" max="15920" width="1.83203125" style="1" customWidth="1"/>
    <col min="15921" max="15921" width="3" style="1" customWidth="1"/>
    <col min="15922" max="15922" width="2.5" style="1" customWidth="1"/>
    <col min="15923" max="15923" width="3.1640625" style="1" customWidth="1"/>
    <col min="15924" max="15924" width="2.6640625" style="1" customWidth="1"/>
    <col min="15925" max="15926" width="3" style="1" customWidth="1"/>
    <col min="15927" max="15927" width="2.5" style="1" customWidth="1"/>
    <col min="15928" max="15928" width="1.83203125" style="1" customWidth="1"/>
    <col min="15929" max="15929" width="2.83203125" style="1" customWidth="1"/>
    <col min="15930" max="15930" width="2.33203125" style="1" customWidth="1"/>
    <col min="15931" max="15931" width="1.1640625" style="1" customWidth="1"/>
    <col min="15932" max="15932" width="2" style="1" customWidth="1"/>
    <col min="15933" max="15933" width="1.83203125" style="1" customWidth="1"/>
    <col min="15934" max="15934" width="1" style="1" customWidth="1"/>
    <col min="15935" max="16128" width="14.6640625" style="1"/>
    <col min="16129" max="16131" width="3.33203125" style="1" customWidth="1"/>
    <col min="16132" max="16132" width="10.5" style="1" customWidth="1"/>
    <col min="16133" max="16161" width="3.33203125" style="1" customWidth="1"/>
    <col min="16162" max="16162" width="9" style="1" customWidth="1"/>
    <col min="16163" max="16175" width="3.33203125" style="1" customWidth="1"/>
    <col min="16176" max="16176" width="1.83203125" style="1" customWidth="1"/>
    <col min="16177" max="16177" width="3" style="1" customWidth="1"/>
    <col min="16178" max="16178" width="2.5" style="1" customWidth="1"/>
    <col min="16179" max="16179" width="3.1640625" style="1" customWidth="1"/>
    <col min="16180" max="16180" width="2.6640625" style="1" customWidth="1"/>
    <col min="16181" max="16182" width="3" style="1" customWidth="1"/>
    <col min="16183" max="16183" width="2.5" style="1" customWidth="1"/>
    <col min="16184" max="16184" width="1.83203125" style="1" customWidth="1"/>
    <col min="16185" max="16185" width="2.83203125" style="1" customWidth="1"/>
    <col min="16186" max="16186" width="2.33203125" style="1" customWidth="1"/>
    <col min="16187" max="16187" width="1.1640625" style="1" customWidth="1"/>
    <col min="16188" max="16188" width="2" style="1" customWidth="1"/>
    <col min="16189" max="16189" width="1.83203125" style="1" customWidth="1"/>
    <col min="16190" max="16190" width="1" style="1" customWidth="1"/>
    <col min="16191" max="16384" width="14.6640625" style="1"/>
  </cols>
  <sheetData>
    <row r="1" spans="1:51" ht="13.5" customHeight="1" x14ac:dyDescent="0.25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1"/>
      <c r="R1" s="61"/>
      <c r="S1" s="61"/>
      <c r="T1" s="61"/>
      <c r="U1" s="61"/>
      <c r="V1" s="61"/>
      <c r="W1" s="61"/>
      <c r="X1" s="61"/>
      <c r="Y1" s="61"/>
      <c r="Z1" s="62" t="s">
        <v>184</v>
      </c>
      <c r="AA1" s="61"/>
      <c r="AB1" s="61"/>
      <c r="AC1" s="61"/>
      <c r="AD1" s="61"/>
      <c r="AE1" s="61"/>
      <c r="AF1" s="61"/>
      <c r="AG1" s="61"/>
      <c r="AH1" s="61"/>
      <c r="AI1" s="63"/>
      <c r="AJ1" s="60"/>
      <c r="AK1" s="60"/>
      <c r="AL1" s="60"/>
      <c r="AM1" s="60"/>
      <c r="AN1" s="60"/>
      <c r="AO1" s="60"/>
      <c r="AP1" s="60"/>
      <c r="AQ1" s="60"/>
      <c r="AR1" s="60"/>
      <c r="AS1" s="59"/>
      <c r="AT1" s="59"/>
      <c r="AU1" s="59"/>
      <c r="AV1" s="59"/>
      <c r="AW1" s="59"/>
    </row>
    <row r="2" spans="1:51" ht="13.5" customHeight="1" x14ac:dyDescent="0.25">
      <c r="A2" s="60"/>
      <c r="B2" s="60"/>
      <c r="C2" s="60"/>
      <c r="E2" s="64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5" t="s">
        <v>30</v>
      </c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59"/>
      <c r="AV2" s="59"/>
      <c r="AW2" s="59"/>
      <c r="AX2" s="59"/>
    </row>
    <row r="3" spans="1:51" ht="13.5" customHeight="1" x14ac:dyDescent="0.2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5" t="s">
        <v>185</v>
      </c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59"/>
      <c r="AT3" s="59"/>
      <c r="AU3" s="59"/>
      <c r="AV3" s="59"/>
      <c r="AW3" s="59"/>
    </row>
    <row r="4" spans="1:51" ht="35.25" customHeight="1" x14ac:dyDescent="0.25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</row>
    <row r="5" spans="1:51" ht="13.5" customHeight="1" x14ac:dyDescent="0.25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</row>
    <row r="6" spans="1:51" ht="13.5" customHeight="1" x14ac:dyDescent="0.25">
      <c r="A6" s="66" t="s">
        <v>186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6" t="s">
        <v>187</v>
      </c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</row>
    <row r="7" spans="1:51" ht="13.5" customHeight="1" x14ac:dyDescent="0.25">
      <c r="A7" s="67" t="s">
        <v>188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7" t="s">
        <v>189</v>
      </c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</row>
    <row r="8" spans="1:51" ht="24" customHeight="1" x14ac:dyDescent="0.25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</row>
    <row r="9" spans="1:51" ht="26.25" customHeight="1" x14ac:dyDescent="0.3">
      <c r="A9" s="60" t="s">
        <v>190</v>
      </c>
      <c r="B9" s="60"/>
      <c r="C9" s="60"/>
      <c r="D9" s="60"/>
      <c r="E9" s="60"/>
      <c r="F9" s="60"/>
      <c r="G9" s="60"/>
      <c r="H9" s="67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8" t="s">
        <v>212</v>
      </c>
      <c r="AK9" s="60"/>
      <c r="AL9" s="60"/>
      <c r="AM9" s="60"/>
      <c r="AN9" s="60"/>
      <c r="AO9" s="60"/>
      <c r="AP9" s="60"/>
      <c r="AQ9" s="67"/>
      <c r="AR9" s="60"/>
      <c r="AS9" s="60"/>
      <c r="AT9" s="60"/>
      <c r="AU9" s="60"/>
      <c r="AV9" s="60"/>
      <c r="AX9" s="60"/>
      <c r="AY9" s="60"/>
    </row>
    <row r="10" spans="1:51" ht="3.75" customHeight="1" x14ac:dyDescent="0.25">
      <c r="A10" s="60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</row>
    <row r="11" spans="1:51" s="70" customFormat="1" ht="26.25" customHeight="1" x14ac:dyDescent="0.25">
      <c r="A11" s="69" t="s">
        <v>299</v>
      </c>
      <c r="B11" s="61"/>
      <c r="C11" s="61"/>
      <c r="D11" s="61"/>
      <c r="E11" s="61"/>
      <c r="F11" s="376" t="s">
        <v>300</v>
      </c>
      <c r="G11" s="377"/>
      <c r="H11" s="377"/>
      <c r="I11" s="377"/>
      <c r="J11" s="377"/>
      <c r="K11" s="377"/>
      <c r="L11" s="377"/>
      <c r="M11" s="377"/>
      <c r="N11" s="377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9" t="s">
        <v>211</v>
      </c>
      <c r="AK11" s="61"/>
      <c r="AL11" s="61"/>
      <c r="AM11" s="61"/>
      <c r="AN11" s="376" t="s">
        <v>300</v>
      </c>
      <c r="AO11" s="377"/>
      <c r="AP11" s="377"/>
      <c r="AQ11" s="377"/>
      <c r="AR11" s="377"/>
      <c r="AS11" s="377"/>
      <c r="AT11" s="377"/>
      <c r="AU11" s="377"/>
      <c r="AV11" s="377"/>
      <c r="AW11" s="377"/>
      <c r="AX11" s="377"/>
      <c r="AY11" s="377"/>
    </row>
    <row r="12" spans="1:51" ht="23.25" customHeight="1" x14ac:dyDescent="0.25">
      <c r="A12" s="71"/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</row>
    <row r="13" spans="1:51" ht="38.25" customHeight="1" x14ac:dyDescent="0.25">
      <c r="A13" s="379" t="s">
        <v>28</v>
      </c>
      <c r="B13" s="379"/>
      <c r="C13" s="379"/>
      <c r="D13" s="379"/>
      <c r="E13" s="379"/>
      <c r="F13" s="379"/>
      <c r="G13" s="379"/>
      <c r="H13" s="379"/>
      <c r="I13" s="379"/>
      <c r="J13" s="379"/>
      <c r="K13" s="379"/>
      <c r="L13" s="379"/>
      <c r="M13" s="379"/>
      <c r="N13" s="379"/>
      <c r="O13" s="379"/>
      <c r="P13" s="379"/>
      <c r="Q13" s="379"/>
      <c r="R13" s="379"/>
      <c r="S13" s="379"/>
      <c r="T13" s="379"/>
      <c r="U13" s="379"/>
      <c r="V13" s="379"/>
      <c r="W13" s="379"/>
      <c r="X13" s="379"/>
      <c r="Y13" s="379"/>
      <c r="Z13" s="379"/>
      <c r="AA13" s="379"/>
      <c r="AB13" s="379"/>
      <c r="AC13" s="379"/>
      <c r="AD13" s="379"/>
      <c r="AE13" s="379"/>
      <c r="AF13" s="379"/>
      <c r="AG13" s="379"/>
      <c r="AH13" s="379"/>
      <c r="AI13" s="379"/>
      <c r="AJ13" s="379"/>
      <c r="AK13" s="379"/>
      <c r="AL13" s="379"/>
      <c r="AM13" s="379"/>
      <c r="AN13" s="379"/>
      <c r="AO13" s="379"/>
      <c r="AP13" s="379"/>
      <c r="AQ13" s="379"/>
      <c r="AR13" s="379"/>
      <c r="AS13" s="379"/>
      <c r="AT13" s="379"/>
      <c r="AU13" s="379"/>
      <c r="AV13" s="379"/>
      <c r="AW13" s="60"/>
      <c r="AX13" s="60"/>
      <c r="AY13" s="60"/>
    </row>
    <row r="14" spans="1:51" s="70" customFormat="1" ht="13.5" customHeight="1" x14ac:dyDescent="0.25">
      <c r="A14" s="380" t="s">
        <v>29</v>
      </c>
      <c r="B14" s="380"/>
      <c r="C14" s="380"/>
      <c r="D14" s="380"/>
      <c r="E14" s="380"/>
      <c r="F14" s="380"/>
      <c r="G14" s="380"/>
      <c r="H14" s="380"/>
      <c r="I14" s="380"/>
      <c r="J14" s="380"/>
      <c r="K14" s="380"/>
      <c r="L14" s="380"/>
      <c r="M14" s="380"/>
      <c r="N14" s="380"/>
      <c r="O14" s="380"/>
      <c r="P14" s="380"/>
      <c r="Q14" s="380"/>
      <c r="R14" s="380"/>
      <c r="S14" s="380"/>
      <c r="T14" s="380"/>
      <c r="U14" s="380"/>
      <c r="V14" s="380"/>
      <c r="W14" s="380"/>
      <c r="X14" s="380"/>
      <c r="Y14" s="380"/>
      <c r="Z14" s="380"/>
      <c r="AA14" s="380"/>
      <c r="AB14" s="380"/>
      <c r="AC14" s="380"/>
      <c r="AD14" s="380"/>
      <c r="AE14" s="380"/>
      <c r="AF14" s="380"/>
      <c r="AG14" s="380"/>
      <c r="AH14" s="380"/>
      <c r="AI14" s="380"/>
      <c r="AJ14" s="380"/>
      <c r="AK14" s="380"/>
      <c r="AL14" s="380"/>
      <c r="AM14" s="380"/>
      <c r="AN14" s="380"/>
      <c r="AO14" s="380"/>
      <c r="AP14" s="380"/>
      <c r="AQ14" s="380"/>
      <c r="AR14" s="380"/>
      <c r="AS14" s="380"/>
      <c r="AT14" s="380"/>
      <c r="AU14" s="380"/>
      <c r="AV14" s="380"/>
      <c r="AW14" s="61"/>
      <c r="AX14" s="61"/>
      <c r="AY14" s="61"/>
    </row>
    <row r="15" spans="1:51" s="70" customFormat="1" ht="26.25" customHeight="1" x14ac:dyDescent="0.25">
      <c r="A15" s="381" t="s">
        <v>31</v>
      </c>
      <c r="B15" s="381"/>
      <c r="C15" s="381"/>
      <c r="D15" s="381"/>
      <c r="E15" s="381"/>
      <c r="F15" s="381"/>
      <c r="G15" s="381"/>
      <c r="H15" s="381"/>
      <c r="I15" s="381"/>
      <c r="J15" s="381"/>
      <c r="K15" s="381"/>
      <c r="L15" s="381"/>
      <c r="M15" s="381"/>
      <c r="N15" s="381"/>
      <c r="O15" s="381"/>
      <c r="P15" s="381"/>
      <c r="Q15" s="381"/>
      <c r="R15" s="381"/>
      <c r="S15" s="381"/>
      <c r="T15" s="381"/>
      <c r="U15" s="381"/>
      <c r="V15" s="381"/>
      <c r="W15" s="381"/>
      <c r="X15" s="381"/>
      <c r="Y15" s="381"/>
      <c r="Z15" s="381"/>
      <c r="AA15" s="381"/>
      <c r="AB15" s="381"/>
      <c r="AC15" s="381"/>
      <c r="AD15" s="381"/>
      <c r="AE15" s="381"/>
      <c r="AF15" s="381"/>
      <c r="AG15" s="381"/>
      <c r="AH15" s="381"/>
      <c r="AI15" s="381"/>
      <c r="AJ15" s="381"/>
      <c r="AK15" s="381"/>
      <c r="AL15" s="381"/>
      <c r="AM15" s="381"/>
      <c r="AN15" s="381"/>
      <c r="AO15" s="381"/>
      <c r="AP15" s="381"/>
      <c r="AQ15" s="381"/>
      <c r="AR15" s="381"/>
      <c r="AS15" s="381"/>
      <c r="AT15" s="381"/>
      <c r="AU15" s="381"/>
      <c r="AV15" s="381"/>
      <c r="AW15" s="61"/>
      <c r="AX15" s="61"/>
      <c r="AY15" s="61"/>
    </row>
    <row r="16" spans="1:51" s="70" customFormat="1" ht="17.25" customHeight="1" x14ac:dyDescent="0.25">
      <c r="A16" s="382" t="s">
        <v>277</v>
      </c>
      <c r="B16" s="382"/>
      <c r="C16" s="382"/>
      <c r="D16" s="382"/>
      <c r="E16" s="382"/>
      <c r="F16" s="72"/>
      <c r="G16" s="375" t="s">
        <v>249</v>
      </c>
      <c r="H16" s="375"/>
      <c r="I16" s="375"/>
      <c r="J16" s="375"/>
      <c r="K16" s="375"/>
      <c r="L16" s="375"/>
      <c r="M16" s="375"/>
      <c r="N16" s="375"/>
      <c r="O16" s="375"/>
      <c r="P16" s="375"/>
      <c r="Q16" s="375"/>
      <c r="R16" s="375"/>
      <c r="S16" s="375"/>
      <c r="T16" s="375"/>
      <c r="U16" s="375"/>
      <c r="V16" s="375"/>
      <c r="W16" s="375"/>
      <c r="X16" s="375"/>
      <c r="Y16" s="375"/>
      <c r="Z16" s="375"/>
      <c r="AA16" s="375"/>
      <c r="AB16" s="375"/>
      <c r="AC16" s="375"/>
      <c r="AD16" s="375"/>
      <c r="AE16" s="375"/>
      <c r="AF16" s="375"/>
      <c r="AG16" s="375"/>
      <c r="AH16" s="375"/>
      <c r="AI16" s="375"/>
      <c r="AJ16" s="375"/>
      <c r="AK16" s="375"/>
      <c r="AL16" s="375"/>
      <c r="AM16" s="375"/>
      <c r="AN16" s="375"/>
      <c r="AO16" s="375"/>
      <c r="AP16" s="375"/>
      <c r="AQ16" s="375"/>
      <c r="AR16" s="375"/>
      <c r="AS16" s="375"/>
      <c r="AT16" s="375"/>
      <c r="AU16" s="375"/>
      <c r="AV16" s="375"/>
      <c r="AW16" s="61"/>
      <c r="AX16" s="61"/>
      <c r="AY16" s="61"/>
    </row>
    <row r="17" spans="1:62" ht="19.5" customHeight="1" x14ac:dyDescent="0.25">
      <c r="A17" s="378"/>
      <c r="B17" s="378"/>
      <c r="C17" s="378"/>
      <c r="D17" s="378"/>
      <c r="E17" s="378"/>
      <c r="F17" s="378"/>
      <c r="G17" s="378"/>
      <c r="H17" s="378"/>
      <c r="I17" s="378"/>
      <c r="J17" s="378"/>
      <c r="K17" s="378"/>
      <c r="L17" s="378"/>
      <c r="M17" s="378"/>
      <c r="N17" s="378"/>
      <c r="O17" s="378"/>
      <c r="P17" s="378"/>
      <c r="Q17" s="378"/>
      <c r="R17" s="378"/>
      <c r="S17" s="378"/>
      <c r="T17" s="378"/>
      <c r="U17" s="378"/>
      <c r="V17" s="378"/>
      <c r="W17" s="378"/>
      <c r="X17" s="378"/>
      <c r="Y17" s="378"/>
      <c r="Z17" s="378"/>
      <c r="AA17" s="378"/>
      <c r="AB17" s="378"/>
      <c r="AC17" s="378"/>
      <c r="AD17" s="378"/>
      <c r="AE17" s="378"/>
      <c r="AF17" s="378"/>
      <c r="AG17" s="378"/>
      <c r="AH17" s="378"/>
      <c r="AI17" s="378"/>
      <c r="AJ17" s="378"/>
      <c r="AK17" s="378"/>
      <c r="AL17" s="378"/>
      <c r="AM17" s="378"/>
      <c r="AN17" s="378"/>
      <c r="AO17" s="378"/>
      <c r="AP17" s="378"/>
      <c r="AQ17" s="378"/>
      <c r="AR17" s="378"/>
      <c r="AS17" s="378"/>
      <c r="AT17" s="378"/>
      <c r="AU17" s="378"/>
      <c r="AV17" s="73"/>
      <c r="AW17" s="60"/>
      <c r="AX17" s="60"/>
      <c r="AY17" s="60"/>
    </row>
    <row r="18" spans="1:62" s="74" customFormat="1" ht="19.5" customHeight="1" x14ac:dyDescent="0.25">
      <c r="O18" s="385" t="s">
        <v>191</v>
      </c>
      <c r="P18" s="385"/>
      <c r="Q18" s="385"/>
      <c r="R18" s="385"/>
      <c r="S18" s="385"/>
      <c r="T18" s="385"/>
      <c r="U18" s="385"/>
      <c r="V18" s="385"/>
      <c r="W18" s="385"/>
      <c r="X18" s="385"/>
      <c r="Y18" s="385"/>
      <c r="Z18" s="385"/>
      <c r="AA18" s="385"/>
      <c r="AB18" s="38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6"/>
      <c r="AW18" s="75"/>
      <c r="AX18" s="75"/>
      <c r="AY18" s="75"/>
    </row>
    <row r="19" spans="1:62" ht="13.5" customHeight="1" x14ac:dyDescent="0.2">
      <c r="A19" s="59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</row>
    <row r="20" spans="1:62" s="70" customFormat="1" ht="13.5" customHeight="1" x14ac:dyDescent="0.25">
      <c r="A20" s="77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 t="s">
        <v>192</v>
      </c>
      <c r="P20" s="77"/>
      <c r="Q20" s="77"/>
      <c r="R20" s="77"/>
      <c r="S20" s="77"/>
      <c r="T20" s="77"/>
      <c r="U20" s="77"/>
      <c r="V20" s="77"/>
      <c r="W20" s="103" t="s">
        <v>278</v>
      </c>
      <c r="X20" s="103"/>
      <c r="Y20" s="103"/>
      <c r="Z20" s="103"/>
      <c r="AA20" s="103"/>
      <c r="AB20" s="103"/>
      <c r="AC20" s="103"/>
      <c r="AD20" s="103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</row>
    <row r="21" spans="1:62" s="70" customFormat="1" ht="13.5" customHeight="1" x14ac:dyDescent="0.25">
      <c r="A21" s="77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</row>
    <row r="22" spans="1:62" s="70" customFormat="1" ht="13.5" customHeight="1" x14ac:dyDescent="0.25">
      <c r="A22" s="77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 t="s">
        <v>193</v>
      </c>
      <c r="P22" s="77"/>
      <c r="Q22" s="77"/>
      <c r="R22" s="77"/>
      <c r="S22" s="77"/>
      <c r="T22" s="77"/>
      <c r="U22" s="77"/>
      <c r="V22" s="77"/>
      <c r="W22" s="77" t="s">
        <v>194</v>
      </c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7"/>
    </row>
    <row r="23" spans="1:62" ht="13.5" customHeight="1" x14ac:dyDescent="0.25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</row>
    <row r="24" spans="1:62" s="70" customFormat="1" ht="13.5" customHeight="1" x14ac:dyDescent="0.25">
      <c r="A24" s="77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 t="s">
        <v>195</v>
      </c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386" t="s">
        <v>32</v>
      </c>
      <c r="AB24" s="386"/>
      <c r="AC24" s="386"/>
      <c r="AD24" s="386"/>
      <c r="AE24" s="386"/>
      <c r="AF24" s="61" t="s">
        <v>196</v>
      </c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</row>
    <row r="25" spans="1:62" ht="13.5" customHeight="1" x14ac:dyDescent="0.25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</row>
    <row r="26" spans="1:62" ht="13.5" customHeight="1" x14ac:dyDescent="0.25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387" t="s">
        <v>197</v>
      </c>
      <c r="P26" s="387"/>
      <c r="Q26" s="387"/>
      <c r="R26" s="387"/>
      <c r="S26" s="387"/>
      <c r="T26" s="387"/>
      <c r="U26" s="387"/>
      <c r="V26" s="387"/>
      <c r="W26" s="387"/>
      <c r="X26" s="387"/>
      <c r="Y26" s="387"/>
      <c r="Z26" s="387"/>
      <c r="AA26" s="387"/>
      <c r="AB26" s="387"/>
      <c r="AC26" s="387"/>
      <c r="AD26" s="387"/>
      <c r="AE26" s="387"/>
      <c r="AF26" s="387"/>
      <c r="AG26" s="387"/>
      <c r="AH26" s="387"/>
      <c r="AI26" s="388" t="s">
        <v>198</v>
      </c>
      <c r="AJ26" s="388"/>
      <c r="AK26" s="388"/>
      <c r="AL26" s="388"/>
      <c r="AM26" s="388"/>
      <c r="AN26" s="388"/>
      <c r="AO26" s="388"/>
      <c r="AP26" s="388"/>
      <c r="AQ26" s="388"/>
      <c r="AR26" s="388"/>
      <c r="AS26" s="388"/>
      <c r="AT26" s="388"/>
      <c r="AU26" s="388"/>
      <c r="AV26" s="388"/>
      <c r="AW26" s="388"/>
      <c r="AX26" s="388"/>
      <c r="AY26" s="388"/>
      <c r="AZ26" s="388"/>
      <c r="BA26" s="388"/>
      <c r="BB26" s="388"/>
      <c r="BC26" s="388"/>
      <c r="BD26" s="388"/>
      <c r="BE26" s="388"/>
      <c r="BF26" s="388"/>
      <c r="BG26" s="388"/>
      <c r="BH26" s="388"/>
      <c r="BI26" s="388"/>
      <c r="BJ26" s="388"/>
    </row>
    <row r="27" spans="1:62" ht="13.5" customHeight="1" x14ac:dyDescent="0.25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389" t="s">
        <v>33</v>
      </c>
      <c r="AJ27" s="389"/>
      <c r="AK27" s="389"/>
      <c r="AL27" s="389"/>
      <c r="AM27" s="389"/>
      <c r="AN27" s="389"/>
      <c r="AO27" s="389"/>
      <c r="AP27" s="389"/>
      <c r="AQ27" s="389"/>
      <c r="AR27" s="389"/>
      <c r="AS27" s="389"/>
      <c r="AT27" s="389"/>
      <c r="AU27" s="389"/>
      <c r="AV27" s="389"/>
      <c r="AW27" s="389"/>
      <c r="AX27" s="389"/>
      <c r="AY27" s="389"/>
      <c r="AZ27" s="389"/>
      <c r="BA27" s="389"/>
      <c r="BB27" s="389"/>
      <c r="BC27" s="389"/>
      <c r="BD27" s="389"/>
      <c r="BE27" s="389"/>
      <c r="BF27" s="389"/>
      <c r="BG27" s="389"/>
      <c r="BH27" s="389"/>
      <c r="BI27" s="389"/>
      <c r="BJ27" s="389"/>
    </row>
    <row r="28" spans="1:62" ht="13.5" customHeight="1" x14ac:dyDescent="0.25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</row>
    <row r="29" spans="1:62" s="70" customFormat="1" ht="13.5" customHeight="1" x14ac:dyDescent="0.25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 t="s">
        <v>199</v>
      </c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390">
        <v>45260</v>
      </c>
      <c r="AD29" s="391"/>
      <c r="AE29" s="391"/>
      <c r="AF29" s="391"/>
      <c r="AG29" s="391"/>
      <c r="AH29" s="77"/>
      <c r="AI29" s="392" t="s">
        <v>34</v>
      </c>
      <c r="AJ29" s="392"/>
      <c r="AK29" s="391">
        <v>907</v>
      </c>
      <c r="AL29" s="391"/>
      <c r="AM29" s="391"/>
      <c r="AN29" s="391"/>
      <c r="AO29" s="391"/>
      <c r="AP29" s="391"/>
      <c r="AQ29" s="77"/>
      <c r="AR29" s="77"/>
      <c r="AS29" s="77"/>
      <c r="AT29" s="77"/>
      <c r="AU29" s="77"/>
      <c r="AV29" s="77"/>
      <c r="AW29" s="77"/>
      <c r="AX29" s="77"/>
      <c r="AY29" s="77"/>
    </row>
    <row r="30" spans="1:62" ht="13.5" customHeight="1" x14ac:dyDescent="0.2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</row>
    <row r="31" spans="1:62" s="70" customFormat="1" ht="13.5" customHeight="1" x14ac:dyDescent="0.25">
      <c r="A31" s="77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 t="s">
        <v>200</v>
      </c>
      <c r="P31" s="77"/>
      <c r="Q31" s="77"/>
      <c r="R31" s="77"/>
      <c r="S31" s="383" t="s">
        <v>301</v>
      </c>
      <c r="T31" s="383"/>
      <c r="U31" s="383"/>
      <c r="V31" s="383"/>
      <c r="W31" s="383"/>
      <c r="X31" s="77"/>
      <c r="Y31" s="77"/>
      <c r="Z31" s="77"/>
      <c r="AA31" s="77" t="s">
        <v>201</v>
      </c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384" t="s">
        <v>302</v>
      </c>
      <c r="AO31" s="384"/>
      <c r="AP31" s="384"/>
      <c r="AQ31" s="384"/>
      <c r="AR31" s="384"/>
      <c r="AS31" s="77"/>
      <c r="AT31" s="77"/>
      <c r="AU31" s="77"/>
      <c r="AV31" s="77"/>
      <c r="AW31" s="77"/>
      <c r="AX31" s="77"/>
      <c r="AY31" s="77"/>
    </row>
    <row r="32" spans="1:62" ht="13.5" customHeight="1" x14ac:dyDescent="0.25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</row>
    <row r="33" spans="1:51" ht="13.5" customHeight="1" x14ac:dyDescent="0.25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</row>
    <row r="34" spans="1:51" ht="13.5" customHeight="1" x14ac:dyDescent="0.25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</row>
    <row r="35" spans="1:51" ht="13.5" customHeight="1" x14ac:dyDescent="0.25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</row>
    <row r="36" spans="1:51" ht="13.5" customHeight="1" x14ac:dyDescent="0.25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</row>
    <row r="37" spans="1:51" ht="13.5" customHeight="1" x14ac:dyDescent="0.25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</row>
    <row r="38" spans="1:51" ht="13.5" customHeight="1" x14ac:dyDescent="0.25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</row>
    <row r="39" spans="1:51" ht="13.5" customHeight="1" x14ac:dyDescent="0.25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</row>
    <row r="40" spans="1:51" ht="13.5" customHeight="1" x14ac:dyDescent="0.25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</row>
    <row r="41" spans="1:51" ht="13.5" customHeight="1" x14ac:dyDescent="0.25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</row>
    <row r="42" spans="1:51" ht="13.5" customHeight="1" x14ac:dyDescent="0.25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  <c r="AV42" s="64"/>
      <c r="AW42" s="64"/>
      <c r="AX42" s="64"/>
      <c r="AY42" s="64"/>
    </row>
    <row r="43" spans="1:51" ht="13.5" customHeight="1" x14ac:dyDescent="0.25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</row>
    <row r="44" spans="1:51" ht="13.5" customHeight="1" x14ac:dyDescent="0.25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  <c r="AV44" s="64"/>
      <c r="AW44" s="64"/>
      <c r="AX44" s="64"/>
      <c r="AY44" s="64"/>
    </row>
    <row r="45" spans="1:51" ht="13.5" customHeight="1" x14ac:dyDescent="0.25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</row>
    <row r="46" spans="1:51" ht="13.5" customHeight="1" x14ac:dyDescent="0.25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</row>
    <row r="47" spans="1:51" ht="13.5" customHeight="1" x14ac:dyDescent="0.25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4"/>
      <c r="AV47" s="64"/>
      <c r="AW47" s="64"/>
      <c r="AX47" s="64"/>
      <c r="AY47" s="64"/>
    </row>
    <row r="48" spans="1:51" ht="13.5" customHeight="1" x14ac:dyDescent="0.25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4"/>
      <c r="AT48" s="64"/>
      <c r="AU48" s="64"/>
      <c r="AV48" s="64"/>
      <c r="AW48" s="64"/>
      <c r="AX48" s="64"/>
      <c r="AY48" s="64"/>
    </row>
    <row r="49" spans="1:51" ht="13.5" customHeight="1" x14ac:dyDescent="0.25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  <c r="AU49" s="64"/>
      <c r="AV49" s="64"/>
      <c r="AW49" s="64"/>
      <c r="AX49" s="64"/>
      <c r="AY49" s="64"/>
    </row>
    <row r="50" spans="1:51" ht="13.5" customHeight="1" x14ac:dyDescent="0.25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4"/>
      <c r="AK50" s="64"/>
      <c r="AL50" s="64"/>
      <c r="AM50" s="64"/>
      <c r="AN50" s="64"/>
      <c r="AO50" s="64"/>
      <c r="AP50" s="64"/>
      <c r="AQ50" s="64"/>
      <c r="AR50" s="64"/>
      <c r="AS50" s="64"/>
      <c r="AT50" s="64"/>
      <c r="AU50" s="64"/>
      <c r="AV50" s="64"/>
      <c r="AW50" s="64"/>
      <c r="AX50" s="64"/>
      <c r="AY50" s="64"/>
    </row>
    <row r="51" spans="1:51" ht="13.5" customHeight="1" x14ac:dyDescent="0.25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4"/>
      <c r="AN51" s="64"/>
      <c r="AO51" s="64"/>
      <c r="AP51" s="64"/>
      <c r="AQ51" s="64"/>
      <c r="AR51" s="64"/>
      <c r="AS51" s="64"/>
      <c r="AT51" s="64"/>
      <c r="AU51" s="64"/>
      <c r="AV51" s="64"/>
      <c r="AW51" s="64"/>
      <c r="AX51" s="64"/>
      <c r="AY51" s="64"/>
    </row>
    <row r="52" spans="1:51" ht="13.5" customHeight="1" x14ac:dyDescent="0.25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  <c r="AV52" s="64"/>
      <c r="AW52" s="64"/>
      <c r="AX52" s="64"/>
      <c r="AY52" s="64"/>
    </row>
    <row r="53" spans="1:51" ht="13.5" customHeight="1" x14ac:dyDescent="0.25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4"/>
      <c r="AW53" s="64"/>
      <c r="AX53" s="64"/>
      <c r="AY53" s="64"/>
    </row>
    <row r="54" spans="1:51" ht="13.5" customHeight="1" x14ac:dyDescent="0.25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  <c r="AV54" s="64"/>
      <c r="AW54" s="64"/>
      <c r="AX54" s="64"/>
      <c r="AY54" s="64"/>
    </row>
    <row r="55" spans="1:51" ht="13.5" customHeight="1" x14ac:dyDescent="0.25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64"/>
      <c r="AV55" s="64"/>
      <c r="AW55" s="64"/>
      <c r="AX55" s="64"/>
      <c r="AY55" s="64"/>
    </row>
    <row r="56" spans="1:51" ht="13.5" customHeight="1" x14ac:dyDescent="0.25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64"/>
      <c r="AV56" s="64"/>
      <c r="AW56" s="64"/>
      <c r="AX56" s="64"/>
      <c r="AY56" s="64"/>
    </row>
    <row r="57" spans="1:51" ht="13.5" customHeight="1" x14ac:dyDescent="0.25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4"/>
      <c r="AN57" s="64"/>
      <c r="AO57" s="64"/>
      <c r="AP57" s="64"/>
      <c r="AQ57" s="64"/>
      <c r="AR57" s="64"/>
      <c r="AS57" s="64"/>
      <c r="AT57" s="64"/>
      <c r="AU57" s="64"/>
      <c r="AV57" s="64"/>
      <c r="AW57" s="64"/>
      <c r="AX57" s="64"/>
      <c r="AY57" s="64"/>
    </row>
    <row r="58" spans="1:51" ht="13.5" customHeight="1" x14ac:dyDescent="0.25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4"/>
      <c r="AN58" s="64"/>
      <c r="AO58" s="64"/>
      <c r="AP58" s="64"/>
      <c r="AQ58" s="64"/>
      <c r="AR58" s="64"/>
      <c r="AS58" s="64"/>
      <c r="AT58" s="64"/>
      <c r="AU58" s="64"/>
      <c r="AV58" s="64"/>
      <c r="AW58" s="64"/>
      <c r="AX58" s="64"/>
      <c r="AY58" s="64"/>
    </row>
  </sheetData>
  <mergeCells count="19">
    <mergeCell ref="S31:W31"/>
    <mergeCell ref="AN31:AR31"/>
    <mergeCell ref="O18:AB18"/>
    <mergeCell ref="AA24:AE24"/>
    <mergeCell ref="O26:AH26"/>
    <mergeCell ref="AI26:BJ26"/>
    <mergeCell ref="AI27:BJ27"/>
    <mergeCell ref="AC29:AG29"/>
    <mergeCell ref="AI29:AJ29"/>
    <mergeCell ref="AK29:AP29"/>
    <mergeCell ref="G16:AV16"/>
    <mergeCell ref="AN11:AY11"/>
    <mergeCell ref="F11:N11"/>
    <mergeCell ref="A17:F17"/>
    <mergeCell ref="G17:AU17"/>
    <mergeCell ref="A13:AV13"/>
    <mergeCell ref="A14:AV14"/>
    <mergeCell ref="A15:AV15"/>
    <mergeCell ref="A16:E16"/>
  </mergeCells>
  <pageMargins left="0.74803149606299213" right="0.74803149606299213" top="0.98425196850393704" bottom="0.98425196850393704" header="0" footer="0"/>
  <pageSetup paperSize="9" scale="7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Right="0"/>
  </sheetPr>
  <dimension ref="A1:BH37"/>
  <sheetViews>
    <sheetView showGridLines="0" zoomScaleNormal="100" workbookViewId="0">
      <selection activeCell="M34" sqref="M34:O34"/>
    </sheetView>
  </sheetViews>
  <sheetFormatPr defaultColWidth="14.6640625" defaultRowHeight="13.5" customHeight="1" x14ac:dyDescent="0.15"/>
  <cols>
    <col min="1" max="1" width="6.5" style="1" customWidth="1"/>
    <col min="2" max="51" width="3.33203125" style="1" customWidth="1"/>
    <col min="52" max="53" width="5" style="1" customWidth="1"/>
    <col min="54" max="57" width="3.33203125" style="1" customWidth="1"/>
    <col min="58" max="60" width="5.6640625" style="1" customWidth="1"/>
    <col min="61" max="16384" width="14.6640625" style="1"/>
  </cols>
  <sheetData>
    <row r="1" spans="1:60" ht="13.5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60" ht="13.5" customHeight="1" thickBot="1" x14ac:dyDescent="0.2">
      <c r="A2" s="446" t="s">
        <v>279</v>
      </c>
      <c r="B2" s="446"/>
      <c r="C2" s="446"/>
      <c r="D2" s="446"/>
      <c r="E2" s="446"/>
      <c r="F2" s="446"/>
      <c r="G2" s="446"/>
      <c r="H2" s="446"/>
      <c r="I2" s="446"/>
      <c r="J2" s="446"/>
      <c r="K2" s="446"/>
      <c r="L2" s="446"/>
      <c r="M2" s="446"/>
      <c r="N2" s="446"/>
      <c r="O2" s="446"/>
      <c r="P2" s="446"/>
      <c r="Q2" s="446"/>
      <c r="R2" s="446"/>
      <c r="S2" s="446"/>
      <c r="T2" s="446"/>
      <c r="U2" s="446"/>
      <c r="V2" s="446"/>
      <c r="W2" s="446"/>
      <c r="X2" s="446"/>
      <c r="Y2" s="446"/>
      <c r="Z2" s="446"/>
      <c r="AA2" s="446"/>
      <c r="AB2" s="446"/>
      <c r="AC2" s="446"/>
      <c r="AD2" s="446"/>
      <c r="AE2" s="446"/>
      <c r="AF2" s="446"/>
      <c r="AG2" s="446"/>
      <c r="AH2" s="446"/>
      <c r="AI2" s="446"/>
      <c r="AJ2" s="446"/>
      <c r="AK2" s="446"/>
      <c r="AL2" s="446"/>
      <c r="AM2" s="446"/>
      <c r="AN2" s="446"/>
      <c r="AO2" s="446"/>
      <c r="AP2" s="446"/>
      <c r="AQ2" s="446"/>
      <c r="AR2" s="446"/>
      <c r="AS2" s="446"/>
      <c r="AT2" s="447"/>
      <c r="AU2" s="447"/>
      <c r="AV2" s="447"/>
      <c r="AW2" s="447"/>
      <c r="AX2" s="447"/>
      <c r="AY2" s="447"/>
      <c r="AZ2" s="444"/>
      <c r="BA2" s="444"/>
      <c r="BB2" s="444"/>
      <c r="BC2" s="444"/>
      <c r="BD2" s="444"/>
      <c r="BE2" s="444"/>
      <c r="BF2" s="444"/>
      <c r="BG2" s="444"/>
      <c r="BH2" s="445"/>
    </row>
    <row r="3" spans="1:60" ht="13.5" customHeight="1" x14ac:dyDescent="0.15">
      <c r="A3" s="450" t="s">
        <v>95</v>
      </c>
      <c r="B3" s="427" t="s">
        <v>10</v>
      </c>
      <c r="C3" s="428"/>
      <c r="D3" s="428"/>
      <c r="E3" s="429"/>
      <c r="F3" s="433" t="s">
        <v>96</v>
      </c>
      <c r="G3" s="427" t="s">
        <v>11</v>
      </c>
      <c r="H3" s="428"/>
      <c r="I3" s="429"/>
      <c r="J3" s="433" t="s">
        <v>97</v>
      </c>
      <c r="K3" s="427" t="s">
        <v>12</v>
      </c>
      <c r="L3" s="428"/>
      <c r="M3" s="428"/>
      <c r="N3" s="429"/>
      <c r="O3" s="427" t="s">
        <v>13</v>
      </c>
      <c r="P3" s="428"/>
      <c r="Q3" s="428"/>
      <c r="R3" s="429"/>
      <c r="S3" s="433" t="s">
        <v>98</v>
      </c>
      <c r="T3" s="427" t="s">
        <v>14</v>
      </c>
      <c r="U3" s="428"/>
      <c r="V3" s="429"/>
      <c r="W3" s="433" t="s">
        <v>99</v>
      </c>
      <c r="X3" s="427" t="s">
        <v>15</v>
      </c>
      <c r="Y3" s="428"/>
      <c r="Z3" s="429"/>
      <c r="AA3" s="433" t="s">
        <v>100</v>
      </c>
      <c r="AB3" s="427" t="s">
        <v>16</v>
      </c>
      <c r="AC3" s="428"/>
      <c r="AD3" s="428"/>
      <c r="AE3" s="429"/>
      <c r="AF3" s="433" t="s">
        <v>101</v>
      </c>
      <c r="AG3" s="427" t="s">
        <v>17</v>
      </c>
      <c r="AH3" s="428"/>
      <c r="AI3" s="429"/>
      <c r="AJ3" s="433" t="s">
        <v>102</v>
      </c>
      <c r="AK3" s="427" t="s">
        <v>18</v>
      </c>
      <c r="AL3" s="428"/>
      <c r="AM3" s="428"/>
      <c r="AN3" s="429"/>
      <c r="AO3" s="427" t="s">
        <v>19</v>
      </c>
      <c r="AP3" s="428"/>
      <c r="AQ3" s="428"/>
      <c r="AR3" s="429"/>
      <c r="AS3" s="433" t="s">
        <v>103</v>
      </c>
      <c r="AT3" s="440" t="s">
        <v>20</v>
      </c>
      <c r="AU3" s="441"/>
      <c r="AV3" s="442"/>
      <c r="AW3" s="448" t="s">
        <v>104</v>
      </c>
      <c r="AX3" s="440" t="s">
        <v>21</v>
      </c>
      <c r="AY3" s="441"/>
      <c r="AZ3" s="441"/>
      <c r="BA3" s="442"/>
      <c r="BB3" s="436"/>
      <c r="BC3" s="436"/>
      <c r="BD3" s="436"/>
      <c r="BE3" s="426"/>
      <c r="BF3" s="426"/>
      <c r="BG3" s="426"/>
      <c r="BH3" s="426"/>
    </row>
    <row r="4" spans="1:60" ht="13.5" customHeight="1" x14ac:dyDescent="0.15">
      <c r="A4" s="451"/>
      <c r="B4" s="430"/>
      <c r="C4" s="431"/>
      <c r="D4" s="431"/>
      <c r="E4" s="432"/>
      <c r="F4" s="434"/>
      <c r="G4" s="430"/>
      <c r="H4" s="431"/>
      <c r="I4" s="432"/>
      <c r="J4" s="434"/>
      <c r="K4" s="430"/>
      <c r="L4" s="431"/>
      <c r="M4" s="431"/>
      <c r="N4" s="432"/>
      <c r="O4" s="430"/>
      <c r="P4" s="431"/>
      <c r="Q4" s="431"/>
      <c r="R4" s="432"/>
      <c r="S4" s="434"/>
      <c r="T4" s="430"/>
      <c r="U4" s="431"/>
      <c r="V4" s="432"/>
      <c r="W4" s="434"/>
      <c r="X4" s="430"/>
      <c r="Y4" s="431"/>
      <c r="Z4" s="432"/>
      <c r="AA4" s="434"/>
      <c r="AB4" s="430"/>
      <c r="AC4" s="431"/>
      <c r="AD4" s="431"/>
      <c r="AE4" s="432"/>
      <c r="AF4" s="434"/>
      <c r="AG4" s="430"/>
      <c r="AH4" s="431"/>
      <c r="AI4" s="432"/>
      <c r="AJ4" s="434"/>
      <c r="AK4" s="430"/>
      <c r="AL4" s="431"/>
      <c r="AM4" s="431"/>
      <c r="AN4" s="432"/>
      <c r="AO4" s="430"/>
      <c r="AP4" s="431"/>
      <c r="AQ4" s="431"/>
      <c r="AR4" s="432"/>
      <c r="AS4" s="434"/>
      <c r="AT4" s="430"/>
      <c r="AU4" s="431"/>
      <c r="AV4" s="432"/>
      <c r="AW4" s="434"/>
      <c r="AX4" s="430"/>
      <c r="AY4" s="431"/>
      <c r="AZ4" s="431"/>
      <c r="BA4" s="432"/>
      <c r="BB4" s="436"/>
      <c r="BC4" s="436"/>
      <c r="BD4" s="436"/>
      <c r="BE4" s="426"/>
      <c r="BF4" s="426"/>
      <c r="BG4" s="426"/>
      <c r="BH4" s="426"/>
    </row>
    <row r="5" spans="1:60" ht="13.5" customHeight="1" x14ac:dyDescent="0.15">
      <c r="A5" s="451"/>
      <c r="B5" s="3"/>
      <c r="C5" s="3"/>
      <c r="D5" s="3"/>
      <c r="E5" s="4"/>
      <c r="F5" s="434"/>
      <c r="G5" s="3"/>
      <c r="H5" s="3"/>
      <c r="I5" s="4"/>
      <c r="J5" s="434"/>
      <c r="K5" s="3"/>
      <c r="L5" s="3"/>
      <c r="M5" s="3"/>
      <c r="N5" s="3"/>
      <c r="O5" s="3"/>
      <c r="P5" s="3"/>
      <c r="Q5" s="3"/>
      <c r="R5" s="4"/>
      <c r="S5" s="434"/>
      <c r="T5" s="3"/>
      <c r="U5" s="3"/>
      <c r="V5" s="4"/>
      <c r="W5" s="434"/>
      <c r="X5" s="3"/>
      <c r="Y5" s="3"/>
      <c r="Z5" s="4"/>
      <c r="AA5" s="434"/>
      <c r="AB5" s="3"/>
      <c r="AC5" s="3"/>
      <c r="AD5" s="3"/>
      <c r="AE5" s="4"/>
      <c r="AF5" s="434"/>
      <c r="AG5" s="3"/>
      <c r="AH5" s="3"/>
      <c r="AI5" s="4"/>
      <c r="AJ5" s="434"/>
      <c r="AK5" s="3"/>
      <c r="AL5" s="3"/>
      <c r="AM5" s="3"/>
      <c r="AN5" s="3"/>
      <c r="AO5" s="3"/>
      <c r="AP5" s="3"/>
      <c r="AQ5" s="3"/>
      <c r="AR5" s="4"/>
      <c r="AS5" s="434"/>
      <c r="AT5" s="5"/>
      <c r="AU5" s="5"/>
      <c r="AV5" s="5"/>
      <c r="AW5" s="434"/>
      <c r="AX5" s="5"/>
      <c r="AY5" s="5"/>
      <c r="AZ5" s="437" t="s">
        <v>247</v>
      </c>
      <c r="BA5" s="437" t="s">
        <v>248</v>
      </c>
      <c r="BB5" s="436"/>
      <c r="BC5" s="436"/>
      <c r="BD5" s="436"/>
      <c r="BE5" s="426"/>
      <c r="BF5" s="426"/>
      <c r="BG5" s="426"/>
      <c r="BH5" s="426"/>
    </row>
    <row r="6" spans="1:60" ht="13.5" customHeight="1" x14ac:dyDescent="0.15">
      <c r="A6" s="451"/>
      <c r="B6" s="5"/>
      <c r="C6" s="5"/>
      <c r="D6" s="5"/>
      <c r="E6" s="6"/>
      <c r="F6" s="434"/>
      <c r="G6" s="5"/>
      <c r="H6" s="5"/>
      <c r="I6" s="6"/>
      <c r="J6" s="434"/>
      <c r="K6" s="5"/>
      <c r="L6" s="5"/>
      <c r="M6" s="5"/>
      <c r="N6" s="5"/>
      <c r="O6" s="5"/>
      <c r="P6" s="5"/>
      <c r="Q6" s="5"/>
      <c r="R6" s="6"/>
      <c r="S6" s="434"/>
      <c r="T6" s="5"/>
      <c r="U6" s="5"/>
      <c r="V6" s="6"/>
      <c r="W6" s="434"/>
      <c r="X6" s="5"/>
      <c r="Y6" s="5"/>
      <c r="Z6" s="6"/>
      <c r="AA6" s="434"/>
      <c r="AB6" s="5"/>
      <c r="AC6" s="5"/>
      <c r="AD6" s="5"/>
      <c r="AE6" s="6"/>
      <c r="AF6" s="434"/>
      <c r="AG6" s="5"/>
      <c r="AH6" s="5"/>
      <c r="AI6" s="6"/>
      <c r="AJ6" s="434"/>
      <c r="AK6" s="5"/>
      <c r="AL6" s="5"/>
      <c r="AM6" s="5"/>
      <c r="AN6" s="5"/>
      <c r="AO6" s="5"/>
      <c r="AP6" s="5"/>
      <c r="AQ6" s="5"/>
      <c r="AR6" s="6"/>
      <c r="AS6" s="434"/>
      <c r="AT6" s="5"/>
      <c r="AU6" s="5"/>
      <c r="AV6" s="5"/>
      <c r="AW6" s="434"/>
      <c r="AX6" s="5"/>
      <c r="AY6" s="5"/>
      <c r="AZ6" s="438"/>
      <c r="BA6" s="438"/>
      <c r="BB6" s="436"/>
      <c r="BC6" s="436"/>
      <c r="BD6" s="436"/>
      <c r="BE6" s="426"/>
      <c r="BF6" s="426"/>
      <c r="BG6" s="426"/>
      <c r="BH6" s="426"/>
    </row>
    <row r="7" spans="1:60" ht="13.5" customHeight="1" x14ac:dyDescent="0.15">
      <c r="A7" s="451"/>
      <c r="B7" s="5">
        <v>1</v>
      </c>
      <c r="C7" s="5">
        <v>8</v>
      </c>
      <c r="D7" s="5">
        <v>15</v>
      </c>
      <c r="E7" s="5">
        <v>22</v>
      </c>
      <c r="F7" s="434"/>
      <c r="G7" s="5">
        <v>6</v>
      </c>
      <c r="H7" s="5">
        <v>13</v>
      </c>
      <c r="I7" s="5">
        <v>20</v>
      </c>
      <c r="J7" s="434"/>
      <c r="K7" s="5">
        <v>3</v>
      </c>
      <c r="L7" s="6">
        <v>10</v>
      </c>
      <c r="M7" s="5">
        <v>17</v>
      </c>
      <c r="N7" s="5">
        <v>24</v>
      </c>
      <c r="O7" s="5">
        <v>1</v>
      </c>
      <c r="P7" s="5">
        <v>8</v>
      </c>
      <c r="Q7" s="5">
        <v>15</v>
      </c>
      <c r="R7" s="5">
        <v>22</v>
      </c>
      <c r="S7" s="434"/>
      <c r="T7" s="5">
        <v>5</v>
      </c>
      <c r="U7" s="5">
        <v>12</v>
      </c>
      <c r="V7" s="5">
        <v>19</v>
      </c>
      <c r="W7" s="434"/>
      <c r="X7" s="5">
        <v>2</v>
      </c>
      <c r="Y7" s="5">
        <v>9</v>
      </c>
      <c r="Z7" s="5">
        <v>16</v>
      </c>
      <c r="AA7" s="434"/>
      <c r="AB7" s="5">
        <v>2</v>
      </c>
      <c r="AC7" s="5">
        <v>9</v>
      </c>
      <c r="AD7" s="5">
        <v>16</v>
      </c>
      <c r="AE7" s="5">
        <v>23</v>
      </c>
      <c r="AF7" s="434"/>
      <c r="AG7" s="5">
        <v>6</v>
      </c>
      <c r="AH7" s="5">
        <v>13</v>
      </c>
      <c r="AI7" s="5">
        <v>20</v>
      </c>
      <c r="AJ7" s="434"/>
      <c r="AK7" s="5">
        <v>4</v>
      </c>
      <c r="AL7" s="5">
        <v>11</v>
      </c>
      <c r="AM7" s="5">
        <v>18</v>
      </c>
      <c r="AN7" s="5">
        <v>25</v>
      </c>
      <c r="AO7" s="5">
        <v>1</v>
      </c>
      <c r="AP7" s="5">
        <v>8</v>
      </c>
      <c r="AQ7" s="5">
        <v>15</v>
      </c>
      <c r="AR7" s="5">
        <v>22</v>
      </c>
      <c r="AS7" s="434"/>
      <c r="AT7" s="5">
        <v>6</v>
      </c>
      <c r="AU7" s="5">
        <v>13</v>
      </c>
      <c r="AV7" s="5">
        <v>20</v>
      </c>
      <c r="AW7" s="434"/>
      <c r="AX7" s="5">
        <v>3</v>
      </c>
      <c r="AY7" s="5">
        <v>10</v>
      </c>
      <c r="AZ7" s="438"/>
      <c r="BA7" s="438"/>
      <c r="BB7" s="436"/>
      <c r="BC7" s="436"/>
      <c r="BD7" s="436"/>
      <c r="BE7" s="426"/>
      <c r="BF7" s="426"/>
      <c r="BG7" s="426"/>
      <c r="BH7" s="426"/>
    </row>
    <row r="8" spans="1:60" ht="13.5" customHeight="1" x14ac:dyDescent="0.15">
      <c r="A8" s="451"/>
      <c r="B8" s="5">
        <v>7</v>
      </c>
      <c r="C8" s="5">
        <v>14</v>
      </c>
      <c r="D8" s="5">
        <v>21</v>
      </c>
      <c r="E8" s="5">
        <v>28</v>
      </c>
      <c r="F8" s="434"/>
      <c r="G8" s="5">
        <v>12</v>
      </c>
      <c r="H8" s="5">
        <v>19</v>
      </c>
      <c r="I8" s="5">
        <v>26</v>
      </c>
      <c r="J8" s="434"/>
      <c r="K8" s="5">
        <v>9</v>
      </c>
      <c r="L8" s="5">
        <v>16</v>
      </c>
      <c r="M8" s="5">
        <v>23</v>
      </c>
      <c r="N8" s="5">
        <v>30</v>
      </c>
      <c r="O8" s="5">
        <v>7</v>
      </c>
      <c r="P8" s="5">
        <v>14</v>
      </c>
      <c r="Q8" s="5">
        <v>21</v>
      </c>
      <c r="R8" s="5">
        <v>28</v>
      </c>
      <c r="S8" s="434"/>
      <c r="T8" s="5">
        <v>11</v>
      </c>
      <c r="U8" s="5">
        <v>18</v>
      </c>
      <c r="V8" s="5">
        <v>25</v>
      </c>
      <c r="W8" s="434"/>
      <c r="X8" s="5">
        <v>8</v>
      </c>
      <c r="Y8" s="5">
        <v>15</v>
      </c>
      <c r="Z8" s="5">
        <v>22</v>
      </c>
      <c r="AA8" s="434"/>
      <c r="AB8" s="5">
        <v>8</v>
      </c>
      <c r="AC8" s="5">
        <v>15</v>
      </c>
      <c r="AD8" s="5">
        <v>22</v>
      </c>
      <c r="AE8" s="5">
        <v>29</v>
      </c>
      <c r="AF8" s="434"/>
      <c r="AG8" s="5">
        <v>12</v>
      </c>
      <c r="AH8" s="5">
        <v>19</v>
      </c>
      <c r="AI8" s="5">
        <v>26</v>
      </c>
      <c r="AJ8" s="434"/>
      <c r="AK8" s="5">
        <v>10</v>
      </c>
      <c r="AL8" s="5">
        <v>17</v>
      </c>
      <c r="AM8" s="5">
        <v>24</v>
      </c>
      <c r="AN8" s="5">
        <v>31</v>
      </c>
      <c r="AO8" s="5">
        <v>7</v>
      </c>
      <c r="AP8" s="5">
        <v>14</v>
      </c>
      <c r="AQ8" s="5">
        <v>21</v>
      </c>
      <c r="AR8" s="5">
        <v>28</v>
      </c>
      <c r="AS8" s="434"/>
      <c r="AT8" s="5">
        <v>12</v>
      </c>
      <c r="AU8" s="5">
        <v>19</v>
      </c>
      <c r="AV8" s="5">
        <v>26</v>
      </c>
      <c r="AW8" s="434"/>
      <c r="AX8" s="5">
        <v>9</v>
      </c>
      <c r="AY8" s="5">
        <v>16</v>
      </c>
      <c r="AZ8" s="438"/>
      <c r="BA8" s="438"/>
      <c r="BB8" s="436"/>
      <c r="BC8" s="436"/>
      <c r="BD8" s="436"/>
      <c r="BE8" s="426"/>
      <c r="BF8" s="426"/>
      <c r="BG8" s="426"/>
      <c r="BH8" s="426"/>
    </row>
    <row r="9" spans="1:60" ht="13.5" customHeight="1" x14ac:dyDescent="0.15">
      <c r="A9" s="451"/>
      <c r="B9" s="5"/>
      <c r="C9" s="5"/>
      <c r="D9" s="5"/>
      <c r="E9" s="5"/>
      <c r="F9" s="434"/>
      <c r="G9" s="5"/>
      <c r="H9" s="5"/>
      <c r="I9" s="5"/>
      <c r="J9" s="434"/>
      <c r="K9" s="5"/>
      <c r="L9" s="5"/>
      <c r="M9" s="5"/>
      <c r="N9" s="5"/>
      <c r="O9" s="5"/>
      <c r="P9" s="5"/>
      <c r="Q9" s="5"/>
      <c r="R9" s="5"/>
      <c r="S9" s="434"/>
      <c r="T9" s="5"/>
      <c r="U9" s="5"/>
      <c r="V9" s="5"/>
      <c r="W9" s="434"/>
      <c r="X9" s="5"/>
      <c r="Y9" s="5"/>
      <c r="Z9" s="5"/>
      <c r="AA9" s="434"/>
      <c r="AB9" s="5"/>
      <c r="AC9" s="5"/>
      <c r="AD9" s="5"/>
      <c r="AE9" s="5"/>
      <c r="AF9" s="434"/>
      <c r="AG9" s="5"/>
      <c r="AH9" s="5"/>
      <c r="AI9" s="5"/>
      <c r="AJ9" s="434"/>
      <c r="AK9" s="5"/>
      <c r="AL9" s="5"/>
      <c r="AM9" s="5"/>
      <c r="AN9" s="5"/>
      <c r="AO9" s="5"/>
      <c r="AP9" s="5"/>
      <c r="AQ9" s="5"/>
      <c r="AR9" s="5"/>
      <c r="AS9" s="434"/>
      <c r="AT9" s="5"/>
      <c r="AU9" s="5"/>
      <c r="AV9" s="5"/>
      <c r="AW9" s="434"/>
      <c r="AX9" s="5"/>
      <c r="AY9" s="5"/>
      <c r="AZ9" s="439"/>
      <c r="BA9" s="439"/>
      <c r="BB9" s="436"/>
      <c r="BC9" s="436"/>
      <c r="BD9" s="436"/>
      <c r="BE9" s="426"/>
      <c r="BF9" s="426"/>
      <c r="BG9" s="426"/>
      <c r="BH9" s="426"/>
    </row>
    <row r="10" spans="1:60" ht="1.5" customHeight="1" thickBot="1" x14ac:dyDescent="0.2">
      <c r="A10" s="451"/>
      <c r="B10" s="5"/>
      <c r="C10" s="5"/>
      <c r="D10" s="5"/>
      <c r="E10" s="5"/>
      <c r="F10" s="434"/>
      <c r="G10" s="5"/>
      <c r="H10" s="5"/>
      <c r="I10" s="5"/>
      <c r="J10" s="434"/>
      <c r="K10" s="5"/>
      <c r="L10" s="5"/>
      <c r="M10" s="5"/>
      <c r="N10" s="5"/>
      <c r="O10" s="5"/>
      <c r="P10" s="5"/>
      <c r="Q10" s="5"/>
      <c r="R10" s="5"/>
      <c r="S10" s="434"/>
      <c r="T10" s="5"/>
      <c r="U10" s="5"/>
      <c r="V10" s="5"/>
      <c r="W10" s="434"/>
      <c r="X10" s="5"/>
      <c r="Y10" s="5"/>
      <c r="Z10" s="5"/>
      <c r="AA10" s="434"/>
      <c r="AB10" s="5"/>
      <c r="AC10" s="5"/>
      <c r="AD10" s="5"/>
      <c r="AE10" s="5"/>
      <c r="AF10" s="434"/>
      <c r="AG10" s="5"/>
      <c r="AH10" s="5"/>
      <c r="AI10" s="5"/>
      <c r="AJ10" s="434"/>
      <c r="AK10" s="5"/>
      <c r="AL10" s="5"/>
      <c r="AM10" s="5"/>
      <c r="AN10" s="5"/>
      <c r="AO10" s="5"/>
      <c r="AP10" s="5"/>
      <c r="AQ10" s="5"/>
      <c r="AR10" s="5"/>
      <c r="AS10" s="434"/>
      <c r="AT10" s="8"/>
      <c r="AU10" s="8"/>
      <c r="AV10" s="8"/>
      <c r="AW10" s="434"/>
      <c r="AX10" s="8"/>
      <c r="AY10" s="8"/>
      <c r="AZ10" s="8"/>
      <c r="BA10" s="8"/>
      <c r="BB10" s="436"/>
      <c r="BC10" s="436"/>
      <c r="BD10" s="436"/>
      <c r="BE10" s="426"/>
      <c r="BF10" s="426"/>
      <c r="BG10" s="426"/>
      <c r="BH10" s="426"/>
    </row>
    <row r="11" spans="1:60" ht="13.5" hidden="1" customHeight="1" thickBot="1" x14ac:dyDescent="0.2">
      <c r="A11" s="451"/>
      <c r="B11" s="5"/>
      <c r="C11" s="5"/>
      <c r="D11" s="5"/>
      <c r="E11" s="5"/>
      <c r="F11" s="434"/>
      <c r="G11" s="5"/>
      <c r="H11" s="5"/>
      <c r="I11" s="5"/>
      <c r="J11" s="434"/>
      <c r="K11" s="5"/>
      <c r="L11" s="5"/>
      <c r="M11" s="5"/>
      <c r="N11" s="5"/>
      <c r="O11" s="5"/>
      <c r="P11" s="5"/>
      <c r="Q11" s="7"/>
      <c r="R11" s="5"/>
      <c r="S11" s="453"/>
      <c r="T11" s="5"/>
      <c r="U11" s="5"/>
      <c r="V11" s="5"/>
      <c r="W11" s="434"/>
      <c r="X11" s="5"/>
      <c r="Y11" s="5"/>
      <c r="Z11" s="5"/>
      <c r="AA11" s="434"/>
      <c r="AB11" s="5"/>
      <c r="AC11" s="5"/>
      <c r="AD11" s="5"/>
      <c r="AE11" s="5"/>
      <c r="AF11" s="434"/>
      <c r="AG11" s="5"/>
      <c r="AH11" s="5"/>
      <c r="AI11" s="5"/>
      <c r="AJ11" s="434"/>
      <c r="AK11" s="5"/>
      <c r="AL11" s="5"/>
      <c r="AM11" s="5"/>
      <c r="AN11" s="5"/>
      <c r="AO11" s="5"/>
      <c r="AP11" s="5"/>
      <c r="AQ11" s="5"/>
      <c r="AR11" s="5"/>
      <c r="AS11" s="434"/>
      <c r="AT11" s="8"/>
      <c r="AU11" s="8"/>
      <c r="AV11" s="8"/>
      <c r="AW11" s="434"/>
      <c r="AX11" s="8"/>
      <c r="AY11" s="8"/>
      <c r="AZ11" s="8"/>
      <c r="BA11" s="8"/>
      <c r="BB11" s="436"/>
      <c r="BC11" s="436"/>
      <c r="BD11" s="436"/>
      <c r="BE11" s="426"/>
      <c r="BF11" s="426"/>
      <c r="BG11" s="426"/>
      <c r="BH11" s="426"/>
    </row>
    <row r="12" spans="1:60" ht="13.5" hidden="1" customHeight="1" thickBot="1" x14ac:dyDescent="0.25">
      <c r="A12" s="452"/>
      <c r="B12" s="5"/>
      <c r="C12" s="5"/>
      <c r="D12" s="5"/>
      <c r="E12" s="5"/>
      <c r="F12" s="434"/>
      <c r="G12" s="32"/>
      <c r="H12" s="5"/>
      <c r="I12" s="5"/>
      <c r="J12" s="434"/>
      <c r="K12" s="5"/>
      <c r="L12" s="5"/>
      <c r="M12" s="5"/>
      <c r="N12" s="5"/>
      <c r="O12" s="5"/>
      <c r="P12" s="5"/>
      <c r="Q12" s="5"/>
      <c r="R12" s="5"/>
      <c r="S12" s="434"/>
      <c r="T12" s="5"/>
      <c r="U12" s="5"/>
      <c r="V12" s="5"/>
      <c r="W12" s="434"/>
      <c r="X12" s="5"/>
      <c r="Y12" s="5"/>
      <c r="Z12" s="5"/>
      <c r="AA12" s="434"/>
      <c r="AB12" s="5"/>
      <c r="AC12" s="5"/>
      <c r="AD12" s="5"/>
      <c r="AE12" s="5"/>
      <c r="AF12" s="434"/>
      <c r="AG12" s="5"/>
      <c r="AH12" s="5"/>
      <c r="AI12" s="5"/>
      <c r="AJ12" s="434"/>
      <c r="AK12" s="5"/>
      <c r="AL12" s="5"/>
      <c r="AM12" s="5"/>
      <c r="AN12" s="5"/>
      <c r="AO12" s="5"/>
      <c r="AP12" s="5"/>
      <c r="AQ12" s="5"/>
      <c r="AR12" s="5"/>
      <c r="AS12" s="435"/>
      <c r="AT12" s="8"/>
      <c r="AU12" s="8"/>
      <c r="AV12" s="8"/>
      <c r="AW12" s="449"/>
      <c r="AX12" s="8"/>
      <c r="AY12" s="8"/>
      <c r="AZ12" s="8"/>
      <c r="BA12" s="8"/>
      <c r="BB12" s="436"/>
      <c r="BC12" s="436"/>
      <c r="BD12" s="436"/>
      <c r="BE12" s="426"/>
      <c r="BF12" s="426"/>
      <c r="BG12" s="426"/>
      <c r="BH12" s="426"/>
    </row>
    <row r="13" spans="1:60" ht="17.25" customHeight="1" thickBot="1" x14ac:dyDescent="0.2">
      <c r="A13" s="35"/>
      <c r="B13" s="36" t="s">
        <v>128</v>
      </c>
      <c r="C13" s="36" t="s">
        <v>129</v>
      </c>
      <c r="D13" s="36" t="s">
        <v>130</v>
      </c>
      <c r="E13" s="36" t="s">
        <v>131</v>
      </c>
      <c r="F13" s="36" t="s">
        <v>132</v>
      </c>
      <c r="G13" s="36" t="s">
        <v>133</v>
      </c>
      <c r="H13" s="36" t="s">
        <v>134</v>
      </c>
      <c r="I13" s="36" t="s">
        <v>121</v>
      </c>
      <c r="J13" s="36" t="s">
        <v>135</v>
      </c>
      <c r="K13" s="36" t="s">
        <v>136</v>
      </c>
      <c r="L13" s="36" t="s">
        <v>137</v>
      </c>
      <c r="M13" s="36" t="s">
        <v>138</v>
      </c>
      <c r="N13" s="36" t="s">
        <v>139</v>
      </c>
      <c r="O13" s="36" t="s">
        <v>140</v>
      </c>
      <c r="P13" s="36" t="s">
        <v>141</v>
      </c>
      <c r="Q13" s="36" t="s">
        <v>142</v>
      </c>
      <c r="R13" s="36" t="s">
        <v>143</v>
      </c>
      <c r="S13" s="36" t="s">
        <v>144</v>
      </c>
      <c r="T13" s="36" t="s">
        <v>145</v>
      </c>
      <c r="U13" s="36" t="s">
        <v>146</v>
      </c>
      <c r="V13" s="36" t="s">
        <v>147</v>
      </c>
      <c r="W13" s="36" t="s">
        <v>148</v>
      </c>
      <c r="X13" s="36" t="s">
        <v>149</v>
      </c>
      <c r="Y13" s="36" t="s">
        <v>150</v>
      </c>
      <c r="Z13" s="36" t="s">
        <v>151</v>
      </c>
      <c r="AA13" s="36" t="s">
        <v>152</v>
      </c>
      <c r="AB13" s="36" t="s">
        <v>153</v>
      </c>
      <c r="AC13" s="36" t="s">
        <v>154</v>
      </c>
      <c r="AD13" s="36" t="s">
        <v>155</v>
      </c>
      <c r="AE13" s="36" t="s">
        <v>156</v>
      </c>
      <c r="AF13" s="36" t="s">
        <v>157</v>
      </c>
      <c r="AG13" s="36" t="s">
        <v>158</v>
      </c>
      <c r="AH13" s="36" t="s">
        <v>159</v>
      </c>
      <c r="AI13" s="36" t="s">
        <v>160</v>
      </c>
      <c r="AJ13" s="36" t="s">
        <v>161</v>
      </c>
      <c r="AK13" s="36" t="s">
        <v>162</v>
      </c>
      <c r="AL13" s="36" t="s">
        <v>163</v>
      </c>
      <c r="AM13" s="36" t="s">
        <v>164</v>
      </c>
      <c r="AN13" s="36" t="s">
        <v>165</v>
      </c>
      <c r="AO13" s="36" t="s">
        <v>166</v>
      </c>
      <c r="AP13" s="36" t="s">
        <v>167</v>
      </c>
      <c r="AQ13" s="36" t="s">
        <v>168</v>
      </c>
      <c r="AR13" s="36" t="s">
        <v>169</v>
      </c>
      <c r="AS13" s="36" t="s">
        <v>170</v>
      </c>
      <c r="AT13" s="92" t="s">
        <v>171</v>
      </c>
      <c r="AU13" s="92" t="s">
        <v>172</v>
      </c>
      <c r="AV13" s="92" t="s">
        <v>173</v>
      </c>
      <c r="AW13" s="92" t="s">
        <v>174</v>
      </c>
      <c r="AX13" s="92" t="s">
        <v>175</v>
      </c>
      <c r="AY13" s="92" t="s">
        <v>176</v>
      </c>
      <c r="AZ13" s="93" t="s">
        <v>175</v>
      </c>
      <c r="BA13" s="93" t="s">
        <v>176</v>
      </c>
      <c r="BB13" s="39"/>
      <c r="BC13" s="39"/>
      <c r="BD13" s="39"/>
      <c r="BE13" s="39"/>
      <c r="BF13" s="39"/>
      <c r="BG13" s="39"/>
      <c r="BH13" s="39"/>
    </row>
    <row r="14" spans="1:60" ht="13.5" customHeight="1" x14ac:dyDescent="0.15">
      <c r="A14" s="33">
        <v>1</v>
      </c>
      <c r="B14" s="11"/>
      <c r="C14" s="11"/>
      <c r="D14" s="91"/>
      <c r="E14" s="12"/>
      <c r="F14" s="12"/>
      <c r="G14" s="34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3"/>
      <c r="S14" s="13" t="s">
        <v>105</v>
      </c>
      <c r="T14" s="13" t="s">
        <v>105</v>
      </c>
      <c r="U14" s="104">
        <v>1</v>
      </c>
      <c r="V14" s="104">
        <v>1</v>
      </c>
      <c r="W14" s="104">
        <v>1</v>
      </c>
      <c r="X14" s="104">
        <v>1</v>
      </c>
      <c r="Y14" s="104">
        <v>1</v>
      </c>
      <c r="Z14" s="104">
        <v>1</v>
      </c>
      <c r="AA14" s="104">
        <v>1</v>
      </c>
      <c r="AB14" s="104">
        <v>1</v>
      </c>
      <c r="AC14" s="104">
        <v>1</v>
      </c>
      <c r="AD14" s="104">
        <v>1</v>
      </c>
      <c r="AE14" s="104">
        <v>1</v>
      </c>
      <c r="AF14" s="104">
        <v>1</v>
      </c>
      <c r="AG14" s="104">
        <v>1</v>
      </c>
      <c r="AH14" s="104">
        <v>1</v>
      </c>
      <c r="AI14" s="104">
        <v>1</v>
      </c>
      <c r="AJ14" s="104">
        <v>1</v>
      </c>
      <c r="AK14" s="104">
        <v>1</v>
      </c>
      <c r="AL14" s="104">
        <v>1</v>
      </c>
      <c r="AM14" s="104">
        <v>1</v>
      </c>
      <c r="AN14" s="104">
        <v>1</v>
      </c>
      <c r="AO14" s="104">
        <v>1</v>
      </c>
      <c r="AP14" s="104">
        <v>1</v>
      </c>
      <c r="AQ14" s="30" t="s">
        <v>119</v>
      </c>
      <c r="AR14" s="30" t="s">
        <v>119</v>
      </c>
      <c r="AS14" s="16" t="s">
        <v>105</v>
      </c>
      <c r="AT14" s="16" t="s">
        <v>105</v>
      </c>
      <c r="AU14" s="16" t="s">
        <v>105</v>
      </c>
      <c r="AV14" s="16" t="s">
        <v>105</v>
      </c>
      <c r="AW14" s="16" t="s">
        <v>105</v>
      </c>
      <c r="AX14" s="16" t="s">
        <v>105</v>
      </c>
      <c r="AY14" s="16" t="s">
        <v>105</v>
      </c>
      <c r="AZ14" s="17" t="s">
        <v>105</v>
      </c>
      <c r="BA14" s="17" t="s">
        <v>105</v>
      </c>
      <c r="BB14" s="425"/>
      <c r="BC14" s="425"/>
      <c r="BD14" s="14"/>
      <c r="BE14" s="14"/>
      <c r="BF14" s="14"/>
      <c r="BG14" s="14"/>
      <c r="BH14" s="14"/>
    </row>
    <row r="15" spans="1:60" ht="13.5" customHeight="1" x14ac:dyDescent="0.15">
      <c r="A15" s="26">
        <v>2</v>
      </c>
      <c r="B15" s="11"/>
      <c r="C15" s="11"/>
      <c r="D15" s="47"/>
      <c r="E15" s="12"/>
      <c r="F15" s="12"/>
      <c r="G15" s="9"/>
      <c r="H15" s="12"/>
      <c r="I15" s="10"/>
      <c r="J15" s="10"/>
      <c r="K15" s="10"/>
      <c r="L15" s="10"/>
      <c r="M15" s="10"/>
      <c r="N15" s="10"/>
      <c r="O15" s="30"/>
      <c r="P15" s="30"/>
      <c r="Q15" s="30" t="s">
        <v>117</v>
      </c>
      <c r="R15" s="30" t="s">
        <v>117</v>
      </c>
      <c r="S15" s="13" t="s">
        <v>105</v>
      </c>
      <c r="T15" s="13" t="s">
        <v>105</v>
      </c>
      <c r="U15" s="104">
        <v>1</v>
      </c>
      <c r="V15" s="104">
        <v>1</v>
      </c>
      <c r="W15" s="104">
        <v>1</v>
      </c>
      <c r="X15" s="104">
        <v>1</v>
      </c>
      <c r="Y15" s="104">
        <v>1</v>
      </c>
      <c r="Z15" s="104">
        <v>1</v>
      </c>
      <c r="AA15" s="104">
        <v>1</v>
      </c>
      <c r="AB15" s="104">
        <v>1</v>
      </c>
      <c r="AC15" s="104">
        <v>1</v>
      </c>
      <c r="AD15" s="104">
        <v>1</v>
      </c>
      <c r="AE15" s="104">
        <v>1</v>
      </c>
      <c r="AF15" s="104">
        <v>1</v>
      </c>
      <c r="AG15" s="104">
        <v>1</v>
      </c>
      <c r="AH15" s="104">
        <v>1</v>
      </c>
      <c r="AI15" s="104">
        <v>1</v>
      </c>
      <c r="AJ15" s="104">
        <v>1</v>
      </c>
      <c r="AK15" s="104">
        <v>1</v>
      </c>
      <c r="AL15" s="104">
        <v>1</v>
      </c>
      <c r="AM15" s="30" t="s">
        <v>117</v>
      </c>
      <c r="AN15" s="30" t="s">
        <v>117</v>
      </c>
      <c r="AO15" s="30" t="s">
        <v>121</v>
      </c>
      <c r="AP15" s="30" t="s">
        <v>121</v>
      </c>
      <c r="AQ15" s="30" t="s">
        <v>121</v>
      </c>
      <c r="AR15" s="30" t="s">
        <v>119</v>
      </c>
      <c r="AS15" s="16" t="s">
        <v>105</v>
      </c>
      <c r="AT15" s="16" t="s">
        <v>105</v>
      </c>
      <c r="AU15" s="16" t="s">
        <v>105</v>
      </c>
      <c r="AV15" s="16" t="s">
        <v>105</v>
      </c>
      <c r="AW15" s="16" t="s">
        <v>105</v>
      </c>
      <c r="AX15" s="16" t="s">
        <v>105</v>
      </c>
      <c r="AY15" s="16" t="s">
        <v>105</v>
      </c>
      <c r="AZ15" s="17" t="s">
        <v>105</v>
      </c>
      <c r="BA15" s="17" t="s">
        <v>105</v>
      </c>
      <c r="BB15" s="14"/>
      <c r="BC15" s="14"/>
      <c r="BD15" s="14"/>
      <c r="BE15" s="14"/>
      <c r="BF15" s="14"/>
      <c r="BG15" s="14"/>
      <c r="BH15" s="14"/>
    </row>
    <row r="16" spans="1:60" ht="13.5" customHeight="1" x14ac:dyDescent="0.15">
      <c r="A16" s="27">
        <v>3</v>
      </c>
      <c r="B16" s="8"/>
      <c r="C16" s="8"/>
      <c r="D16" s="47"/>
      <c r="E16" s="10"/>
      <c r="F16" s="10"/>
      <c r="G16" s="9"/>
      <c r="H16" s="10"/>
      <c r="I16" s="10"/>
      <c r="J16" s="30" t="s">
        <v>117</v>
      </c>
      <c r="K16" s="30" t="s">
        <v>117</v>
      </c>
      <c r="L16" s="30" t="s">
        <v>117</v>
      </c>
      <c r="M16" s="30" t="s">
        <v>121</v>
      </c>
      <c r="N16" s="30" t="s">
        <v>121</v>
      </c>
      <c r="O16" s="30" t="s">
        <v>121</v>
      </c>
      <c r="P16" s="30" t="s">
        <v>121</v>
      </c>
      <c r="Q16" s="30" t="s">
        <v>121</v>
      </c>
      <c r="R16" s="30" t="s">
        <v>121</v>
      </c>
      <c r="S16" s="13" t="s">
        <v>105</v>
      </c>
      <c r="T16" s="13" t="s">
        <v>105</v>
      </c>
      <c r="U16" s="104">
        <v>1</v>
      </c>
      <c r="V16" s="104">
        <v>1</v>
      </c>
      <c r="W16" s="104">
        <v>1</v>
      </c>
      <c r="X16" s="104">
        <v>1</v>
      </c>
      <c r="Y16" s="104">
        <v>1</v>
      </c>
      <c r="Z16" s="104">
        <v>1</v>
      </c>
      <c r="AA16" s="104">
        <v>1</v>
      </c>
      <c r="AB16" s="104">
        <v>1</v>
      </c>
      <c r="AC16" s="104">
        <v>1</v>
      </c>
      <c r="AD16" s="104">
        <v>1</v>
      </c>
      <c r="AE16" s="104">
        <v>1</v>
      </c>
      <c r="AF16" s="104">
        <v>1</v>
      </c>
      <c r="AG16" s="104">
        <v>1</v>
      </c>
      <c r="AH16" s="104">
        <v>1</v>
      </c>
      <c r="AI16" s="30" t="s">
        <v>117</v>
      </c>
      <c r="AJ16" s="30" t="s">
        <v>117</v>
      </c>
      <c r="AK16" s="30" t="s">
        <v>117</v>
      </c>
      <c r="AL16" s="30" t="s">
        <v>121</v>
      </c>
      <c r="AM16" s="30" t="s">
        <v>121</v>
      </c>
      <c r="AN16" s="30" t="s">
        <v>121</v>
      </c>
      <c r="AO16" s="30" t="s">
        <v>121</v>
      </c>
      <c r="AP16" s="30" t="s">
        <v>121</v>
      </c>
      <c r="AQ16" s="30" t="s">
        <v>121</v>
      </c>
      <c r="AR16" s="30" t="s">
        <v>121</v>
      </c>
      <c r="AS16" s="30" t="s">
        <v>119</v>
      </c>
      <c r="AT16" s="16" t="s">
        <v>105</v>
      </c>
      <c r="AU16" s="16" t="s">
        <v>105</v>
      </c>
      <c r="AV16" s="16" t="s">
        <v>105</v>
      </c>
      <c r="AW16" s="16" t="s">
        <v>105</v>
      </c>
      <c r="AX16" s="16" t="s">
        <v>105</v>
      </c>
      <c r="AY16" s="16" t="s">
        <v>105</v>
      </c>
      <c r="AZ16" s="17" t="s">
        <v>105</v>
      </c>
      <c r="BA16" s="17" t="s">
        <v>105</v>
      </c>
      <c r="BB16" s="425"/>
      <c r="BC16" s="425"/>
      <c r="BD16" s="14"/>
      <c r="BE16" s="14"/>
      <c r="BF16" s="14"/>
      <c r="BG16" s="14"/>
      <c r="BH16" s="14"/>
    </row>
    <row r="17" spans="1:60" ht="13.5" customHeight="1" x14ac:dyDescent="0.2">
      <c r="A17" s="27">
        <v>4</v>
      </c>
      <c r="B17" s="8"/>
      <c r="C17" s="47"/>
      <c r="D17" s="47"/>
      <c r="E17" s="10"/>
      <c r="F17" s="10"/>
      <c r="G17" s="90"/>
      <c r="H17" s="10"/>
      <c r="I17" s="30"/>
      <c r="J17" s="30"/>
      <c r="K17" s="30"/>
      <c r="L17" s="30"/>
      <c r="M17" s="30" t="s">
        <v>117</v>
      </c>
      <c r="N17" s="30" t="s">
        <v>117</v>
      </c>
      <c r="O17" s="30" t="s">
        <v>121</v>
      </c>
      <c r="P17" s="30" t="s">
        <v>121</v>
      </c>
      <c r="Q17" s="30" t="s">
        <v>121</v>
      </c>
      <c r="R17" s="30" t="s">
        <v>119</v>
      </c>
      <c r="S17" s="13" t="s">
        <v>105</v>
      </c>
      <c r="T17" s="13" t="s">
        <v>105</v>
      </c>
      <c r="U17" s="104">
        <v>1</v>
      </c>
      <c r="V17" s="104">
        <v>1</v>
      </c>
      <c r="W17" s="104">
        <v>1</v>
      </c>
      <c r="X17" s="104">
        <v>1</v>
      </c>
      <c r="Y17" s="30" t="s">
        <v>117</v>
      </c>
      <c r="Z17" s="30" t="s">
        <v>117</v>
      </c>
      <c r="AA17" s="30" t="s">
        <v>117</v>
      </c>
      <c r="AB17" s="30" t="s">
        <v>121</v>
      </c>
      <c r="AC17" s="30" t="s">
        <v>121</v>
      </c>
      <c r="AD17" s="30" t="s">
        <v>121</v>
      </c>
      <c r="AE17" s="30" t="s">
        <v>121</v>
      </c>
      <c r="AF17" s="30" t="s">
        <v>121</v>
      </c>
      <c r="AG17" s="30" t="s">
        <v>121</v>
      </c>
      <c r="AH17" s="30" t="s">
        <v>119</v>
      </c>
      <c r="AI17" s="15" t="s">
        <v>106</v>
      </c>
      <c r="AJ17" s="10" t="s">
        <v>106</v>
      </c>
      <c r="AK17" s="10" t="s">
        <v>106</v>
      </c>
      <c r="AL17" s="10" t="s">
        <v>106</v>
      </c>
      <c r="AM17" s="15" t="s">
        <v>22</v>
      </c>
      <c r="AN17" s="15" t="s">
        <v>22</v>
      </c>
      <c r="AO17" s="15" t="s">
        <v>22</v>
      </c>
      <c r="AP17" s="15" t="s">
        <v>22</v>
      </c>
      <c r="AQ17" s="15" t="s">
        <v>22</v>
      </c>
      <c r="AR17" s="15" t="s">
        <v>22</v>
      </c>
      <c r="AS17" s="18" t="s">
        <v>6</v>
      </c>
      <c r="AT17" s="18" t="s">
        <v>6</v>
      </c>
      <c r="AU17" s="18" t="s">
        <v>6</v>
      </c>
      <c r="AV17" s="18" t="s">
        <v>6</v>
      </c>
      <c r="AW17" s="18" t="s">
        <v>6</v>
      </c>
      <c r="AX17" s="18" t="s">
        <v>6</v>
      </c>
      <c r="AY17" s="18" t="s">
        <v>6</v>
      </c>
      <c r="AZ17" s="18" t="s">
        <v>6</v>
      </c>
      <c r="BA17" s="18" t="s">
        <v>6</v>
      </c>
      <c r="BB17" s="425"/>
      <c r="BC17" s="425"/>
      <c r="BD17" s="14"/>
      <c r="BE17" s="14"/>
      <c r="BF17" s="14"/>
      <c r="BG17" s="14"/>
      <c r="BH17" s="14"/>
    </row>
    <row r="18" spans="1:60" ht="13.5" customHeight="1" x14ac:dyDescent="0.15">
      <c r="A18" s="443"/>
      <c r="B18" s="443"/>
      <c r="C18" s="443"/>
      <c r="D18" s="443"/>
      <c r="E18" s="443"/>
      <c r="F18" s="19"/>
      <c r="G18" s="443"/>
      <c r="H18" s="443"/>
      <c r="I18" s="443"/>
      <c r="J18" s="443"/>
      <c r="K18" s="443"/>
      <c r="L18" s="443"/>
      <c r="M18" s="443"/>
      <c r="N18" s="19"/>
      <c r="O18" s="443"/>
      <c r="P18" s="443"/>
      <c r="Q18" s="443"/>
      <c r="R18" s="443"/>
      <c r="S18" s="443"/>
      <c r="T18" s="443"/>
      <c r="U18" s="443"/>
      <c r="V18" s="20"/>
      <c r="W18" s="443"/>
      <c r="X18" s="443"/>
      <c r="Y18" s="443"/>
      <c r="Z18" s="443"/>
      <c r="AA18" s="443"/>
      <c r="AB18" s="443"/>
      <c r="AC18" s="443"/>
      <c r="AD18" s="19"/>
      <c r="AE18" s="443"/>
      <c r="AF18" s="443"/>
      <c r="AG18" s="443"/>
      <c r="AH18" s="443"/>
      <c r="AI18" s="443"/>
      <c r="AJ18" s="443"/>
      <c r="AK18" s="443"/>
      <c r="AL18" s="19"/>
      <c r="AM18" s="443"/>
      <c r="AN18" s="443"/>
      <c r="AO18" s="443"/>
      <c r="AP18" s="443"/>
      <c r="AQ18" s="443"/>
      <c r="AR18" s="443"/>
      <c r="AS18" s="443"/>
      <c r="AT18" s="19"/>
      <c r="AU18" s="443"/>
      <c r="AV18" s="443"/>
      <c r="AW18" s="443"/>
      <c r="AX18" s="443"/>
      <c r="AY18" s="443"/>
      <c r="AZ18" s="443"/>
      <c r="BA18" s="443"/>
      <c r="BB18" s="443"/>
      <c r="BC18" s="443"/>
      <c r="BD18" s="443"/>
      <c r="BE18" s="443"/>
      <c r="BF18" s="443"/>
      <c r="BG18" s="443"/>
      <c r="BH18" s="19"/>
    </row>
    <row r="19" spans="1:60" ht="13.5" customHeight="1" x14ac:dyDescent="0.15">
      <c r="A19" s="394" t="s">
        <v>23</v>
      </c>
      <c r="B19" s="394"/>
      <c r="C19" s="394"/>
      <c r="D19" s="394"/>
      <c r="E19" s="394"/>
      <c r="F19" s="30"/>
      <c r="G19" s="393" t="s">
        <v>116</v>
      </c>
      <c r="H19" s="393"/>
      <c r="I19" s="393"/>
      <c r="J19" s="393"/>
      <c r="K19" s="393"/>
      <c r="L19" s="393"/>
      <c r="M19" s="393"/>
      <c r="N19" s="393"/>
      <c r="O19" s="393"/>
      <c r="P19" s="393"/>
      <c r="Q19" s="393"/>
      <c r="R19" s="393"/>
      <c r="S19" s="393"/>
      <c r="T19" s="393"/>
      <c r="U19" s="393"/>
      <c r="V19" s="393"/>
      <c r="W19" s="2"/>
      <c r="X19" s="30" t="s">
        <v>117</v>
      </c>
      <c r="Y19" s="395" t="s">
        <v>118</v>
      </c>
      <c r="Z19" s="395"/>
      <c r="AA19" s="395"/>
      <c r="AB19" s="395"/>
      <c r="AC19" s="395"/>
      <c r="AD19" s="395"/>
      <c r="AE19" s="395"/>
      <c r="AF19" s="2"/>
      <c r="AG19" s="2"/>
      <c r="AH19" s="2"/>
      <c r="AI19" s="2"/>
      <c r="AJ19" s="2"/>
      <c r="AK19" s="2"/>
      <c r="AL19" s="2"/>
      <c r="AM19" s="2"/>
      <c r="AN19" s="31"/>
      <c r="AO19" s="2"/>
      <c r="AP19" s="2"/>
      <c r="AQ19" s="124"/>
      <c r="AR19" s="396"/>
      <c r="AS19" s="396"/>
      <c r="AT19" s="396"/>
      <c r="AU19" s="396"/>
      <c r="AV19" s="396"/>
      <c r="AW19" s="396"/>
      <c r="AX19" s="396"/>
      <c r="AY19" s="396"/>
      <c r="AZ19" s="396"/>
      <c r="BA19" s="396"/>
      <c r="BB19" s="396"/>
      <c r="BC19" s="396"/>
      <c r="BD19" s="396"/>
      <c r="BE19" s="396"/>
      <c r="BF19" s="19"/>
      <c r="BG19" s="19"/>
      <c r="BH19" s="19"/>
    </row>
    <row r="20" spans="1:60" ht="13.5" customHeight="1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31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9"/>
      <c r="BA20" s="29"/>
      <c r="BB20" s="2"/>
      <c r="BC20" s="29"/>
      <c r="BD20" s="29"/>
      <c r="BE20" s="2"/>
    </row>
    <row r="21" spans="1:60" ht="13.5" customHeight="1" x14ac:dyDescent="0.15">
      <c r="A21" s="2"/>
      <c r="B21" s="2"/>
      <c r="C21" s="2"/>
      <c r="D21" s="2"/>
      <c r="E21" s="2"/>
      <c r="F21" s="30" t="s">
        <v>119</v>
      </c>
      <c r="G21" s="393" t="s">
        <v>120</v>
      </c>
      <c r="H21" s="393"/>
      <c r="I21" s="393"/>
      <c r="J21" s="393"/>
      <c r="K21" s="393"/>
      <c r="L21" s="393"/>
      <c r="M21" s="393"/>
      <c r="N21" s="393"/>
      <c r="O21" s="393"/>
      <c r="P21" s="393"/>
      <c r="Q21" s="2"/>
      <c r="R21" s="2"/>
      <c r="S21" s="2"/>
      <c r="T21" s="29"/>
      <c r="U21" s="2"/>
      <c r="V21" s="2"/>
      <c r="W21" s="2"/>
      <c r="X21" s="30" t="s">
        <v>121</v>
      </c>
      <c r="Y21" s="393" t="s">
        <v>122</v>
      </c>
      <c r="Z21" s="393"/>
      <c r="AA21" s="393"/>
      <c r="AB21" s="393"/>
      <c r="AC21" s="393"/>
      <c r="AD21" s="393"/>
      <c r="AE21" s="393"/>
      <c r="AF21" s="393"/>
      <c r="AG21" s="393"/>
      <c r="AH21" s="393"/>
      <c r="AI21" s="393"/>
      <c r="AJ21" s="393"/>
      <c r="AK21" s="393"/>
      <c r="AL21" s="393"/>
      <c r="AM21" s="393"/>
      <c r="AN21" s="393"/>
      <c r="AO21" s="393"/>
      <c r="AP21" s="2"/>
      <c r="AQ21" s="30" t="s">
        <v>22</v>
      </c>
      <c r="AR21" s="395" t="s">
        <v>123</v>
      </c>
      <c r="AS21" s="395"/>
      <c r="AT21" s="395"/>
      <c r="AU21" s="395"/>
      <c r="AV21" s="395"/>
      <c r="AW21" s="395"/>
      <c r="AX21" s="395"/>
      <c r="AY21" s="395"/>
      <c r="AZ21" s="395"/>
      <c r="BA21" s="395"/>
      <c r="BB21" s="395"/>
      <c r="BC21" s="29"/>
      <c r="BD21" s="29"/>
      <c r="BE21" s="2"/>
    </row>
    <row r="22" spans="1:60" ht="13.5" customHeight="1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9"/>
      <c r="BA22" s="29"/>
      <c r="BB22" s="2"/>
      <c r="BC22" s="29"/>
      <c r="BD22" s="29"/>
      <c r="BE22" s="2"/>
    </row>
    <row r="23" spans="1:60" ht="13.5" customHeight="1" x14ac:dyDescent="0.15">
      <c r="A23" s="2"/>
      <c r="B23" s="2"/>
      <c r="C23" s="2"/>
      <c r="D23" s="2"/>
      <c r="E23" s="2"/>
      <c r="F23" s="30" t="s">
        <v>124</v>
      </c>
      <c r="G23" s="393" t="s">
        <v>125</v>
      </c>
      <c r="H23" s="393"/>
      <c r="I23" s="393"/>
      <c r="J23" s="393"/>
      <c r="K23" s="393"/>
      <c r="L23" s="393"/>
      <c r="M23" s="393"/>
      <c r="N23" s="393"/>
      <c r="O23" s="393"/>
      <c r="P23" s="393"/>
      <c r="Q23" s="2"/>
      <c r="R23" s="2"/>
      <c r="S23" s="2"/>
      <c r="T23" s="29"/>
      <c r="U23" s="2"/>
      <c r="V23" s="2"/>
      <c r="W23" s="2"/>
      <c r="X23" s="30" t="s">
        <v>115</v>
      </c>
      <c r="Y23" s="393" t="s">
        <v>126</v>
      </c>
      <c r="Z23" s="393"/>
      <c r="AA23" s="393"/>
      <c r="AB23" s="393"/>
      <c r="AC23" s="393"/>
      <c r="AD23" s="393"/>
      <c r="AE23" s="393"/>
      <c r="AF23" s="393"/>
      <c r="AG23" s="393"/>
      <c r="AH23" s="393"/>
      <c r="AI23" s="393"/>
      <c r="AJ23" s="393"/>
      <c r="AK23" s="393"/>
      <c r="AL23" s="393"/>
      <c r="AM23" s="393"/>
      <c r="AN23" s="393"/>
      <c r="AO23" s="393"/>
      <c r="AP23" s="2"/>
      <c r="AQ23" s="30" t="s">
        <v>6</v>
      </c>
      <c r="AR23" s="393" t="s">
        <v>127</v>
      </c>
      <c r="AS23" s="393"/>
      <c r="AT23" s="393"/>
      <c r="AU23" s="393"/>
      <c r="AV23" s="393"/>
      <c r="AW23" s="393"/>
      <c r="AX23" s="393"/>
      <c r="AY23" s="393"/>
      <c r="AZ23" s="29"/>
      <c r="BA23" s="29"/>
      <c r="BB23" s="2"/>
      <c r="BC23" s="29"/>
      <c r="BD23" s="29"/>
      <c r="BE23" s="2"/>
    </row>
    <row r="26" spans="1:60" s="42" customFormat="1" ht="13.5" customHeight="1" x14ac:dyDescent="0.2">
      <c r="A26" s="418" t="s">
        <v>107</v>
      </c>
      <c r="B26" s="418"/>
      <c r="C26" s="418"/>
      <c r="D26" s="418"/>
      <c r="E26" s="418"/>
      <c r="F26" s="418"/>
      <c r="G26" s="418"/>
      <c r="H26" s="418"/>
      <c r="I26" s="418"/>
      <c r="J26" s="418"/>
      <c r="K26" s="418"/>
      <c r="L26" s="418"/>
      <c r="M26" s="418"/>
      <c r="N26" s="418"/>
      <c r="O26" s="418"/>
      <c r="P26" s="418"/>
      <c r="Q26" s="418"/>
      <c r="R26" s="418"/>
      <c r="S26" s="418"/>
      <c r="T26" s="418"/>
      <c r="U26" s="418"/>
      <c r="V26" s="418"/>
      <c r="W26" s="418"/>
      <c r="X26" s="418"/>
      <c r="Y26" s="418"/>
      <c r="Z26" s="418"/>
      <c r="AA26" s="418"/>
      <c r="AB26" s="418"/>
      <c r="AC26" s="418"/>
      <c r="AD26" s="418"/>
      <c r="AE26" s="418"/>
      <c r="AF26" s="418"/>
      <c r="AG26" s="418"/>
      <c r="AH26" s="418"/>
      <c r="AI26" s="418"/>
      <c r="AJ26" s="418"/>
      <c r="AK26" s="418"/>
      <c r="AL26" s="418"/>
      <c r="AM26" s="418"/>
      <c r="AN26" s="418"/>
      <c r="AO26" s="418"/>
      <c r="AP26" s="418"/>
      <c r="AQ26" s="418"/>
      <c r="AR26" s="418"/>
      <c r="AS26" s="418"/>
      <c r="AT26" s="418"/>
      <c r="AU26" s="418"/>
      <c r="AV26" s="418"/>
      <c r="AW26" s="418"/>
      <c r="AX26" s="418"/>
      <c r="AY26" s="418"/>
      <c r="AZ26" s="40"/>
      <c r="BA26" s="40"/>
      <c r="BB26" s="41"/>
      <c r="BC26" s="40"/>
      <c r="BD26" s="40"/>
      <c r="BE26" s="41"/>
    </row>
    <row r="27" spans="1:60" ht="13.5" customHeight="1" x14ac:dyDescent="0.15">
      <c r="A27" s="419"/>
      <c r="B27" s="419"/>
      <c r="C27" s="419"/>
      <c r="D27" s="419"/>
      <c r="E27" s="419"/>
      <c r="F27" s="419"/>
      <c r="G27" s="419"/>
      <c r="H27" s="419"/>
      <c r="I27" s="419"/>
      <c r="J27" s="419"/>
      <c r="K27" s="419"/>
      <c r="L27" s="419"/>
      <c r="M27" s="419"/>
      <c r="N27" s="419"/>
      <c r="O27" s="419"/>
      <c r="P27" s="419"/>
      <c r="Q27" s="419"/>
      <c r="R27" s="419"/>
      <c r="S27" s="419"/>
      <c r="T27" s="419"/>
      <c r="U27" s="419"/>
      <c r="V27" s="419"/>
      <c r="W27" s="419"/>
      <c r="X27" s="419"/>
      <c r="Y27" s="419"/>
      <c r="Z27" s="419"/>
      <c r="AA27" s="419"/>
      <c r="AB27" s="419"/>
      <c r="AC27" s="419"/>
      <c r="AD27" s="419"/>
      <c r="AE27" s="419"/>
      <c r="AF27" s="419"/>
      <c r="AG27" s="419"/>
      <c r="AH27" s="419"/>
      <c r="AI27" s="419"/>
      <c r="AJ27" s="419"/>
      <c r="AK27" s="419"/>
      <c r="AL27" s="419"/>
      <c r="AM27" s="419"/>
      <c r="AN27" s="419"/>
      <c r="AO27" s="419"/>
      <c r="AP27" s="419"/>
      <c r="AQ27" s="419"/>
      <c r="AR27" s="419"/>
      <c r="AS27" s="419"/>
      <c r="AT27" s="419"/>
      <c r="AU27" s="419"/>
      <c r="AV27" s="419"/>
      <c r="AW27" s="419"/>
      <c r="AX27" s="419"/>
      <c r="AY27" s="419"/>
      <c r="AZ27" s="419"/>
      <c r="BA27" s="419"/>
      <c r="BB27" s="419"/>
      <c r="BC27" s="419"/>
      <c r="BD27" s="419"/>
      <c r="BE27" s="419"/>
    </row>
    <row r="28" spans="1:60" s="42" customFormat="1" ht="13.5" customHeight="1" x14ac:dyDescent="0.2">
      <c r="A28" s="420" t="s">
        <v>108</v>
      </c>
      <c r="B28" s="412"/>
      <c r="C28" s="412"/>
      <c r="D28" s="412"/>
      <c r="E28" s="412"/>
      <c r="F28" s="412"/>
      <c r="G28" s="412"/>
      <c r="H28" s="412"/>
      <c r="I28" s="412"/>
      <c r="J28" s="412"/>
      <c r="K28" s="412"/>
      <c r="L28" s="412"/>
      <c r="M28" s="412"/>
      <c r="N28" s="412"/>
      <c r="O28" s="412"/>
      <c r="P28" s="412"/>
      <c r="Q28" s="412"/>
      <c r="R28" s="412"/>
      <c r="S28" s="412" t="s">
        <v>25</v>
      </c>
      <c r="T28" s="412"/>
      <c r="U28" s="412"/>
      <c r="V28" s="412"/>
      <c r="W28" s="412"/>
      <c r="X28" s="412"/>
      <c r="Y28" s="412"/>
      <c r="Z28" s="412"/>
      <c r="AA28" s="412"/>
      <c r="AB28" s="421" t="s">
        <v>109</v>
      </c>
      <c r="AC28" s="422"/>
      <c r="AD28" s="422"/>
      <c r="AE28" s="422"/>
      <c r="AF28" s="422"/>
      <c r="AG28" s="422"/>
      <c r="AH28" s="422"/>
      <c r="AI28" s="422"/>
      <c r="AJ28" s="422"/>
      <c r="AK28" s="422"/>
      <c r="AL28" s="422"/>
      <c r="AM28" s="422"/>
      <c r="AN28" s="422"/>
      <c r="AO28" s="422"/>
      <c r="AP28" s="422"/>
      <c r="AQ28" s="422"/>
      <c r="AR28" s="422"/>
      <c r="AS28" s="422"/>
      <c r="AT28" s="422"/>
      <c r="AU28" s="422"/>
      <c r="AV28" s="423"/>
      <c r="AW28" s="420" t="s">
        <v>26</v>
      </c>
      <c r="AX28" s="420"/>
      <c r="AY28" s="420"/>
      <c r="AZ28" s="412" t="s">
        <v>27</v>
      </c>
      <c r="BA28" s="412"/>
      <c r="BB28" s="412"/>
      <c r="BC28" s="412" t="s">
        <v>7</v>
      </c>
      <c r="BD28" s="412"/>
      <c r="BE28" s="412"/>
    </row>
    <row r="29" spans="1:60" s="42" customFormat="1" ht="33" customHeight="1" x14ac:dyDescent="0.2">
      <c r="A29" s="420"/>
      <c r="B29" s="412"/>
      <c r="C29" s="412"/>
      <c r="D29" s="412"/>
      <c r="E29" s="412"/>
      <c r="F29" s="412"/>
      <c r="G29" s="412"/>
      <c r="H29" s="412"/>
      <c r="I29" s="412"/>
      <c r="J29" s="412"/>
      <c r="K29" s="412"/>
      <c r="L29" s="412"/>
      <c r="M29" s="412"/>
      <c r="N29" s="412"/>
      <c r="O29" s="412"/>
      <c r="P29" s="412"/>
      <c r="Q29" s="412"/>
      <c r="R29" s="412"/>
      <c r="S29" s="412"/>
      <c r="T29" s="412"/>
      <c r="U29" s="412"/>
      <c r="V29" s="412"/>
      <c r="W29" s="412"/>
      <c r="X29" s="412"/>
      <c r="Y29" s="412"/>
      <c r="Z29" s="412"/>
      <c r="AA29" s="412"/>
      <c r="AB29" s="412" t="s">
        <v>4</v>
      </c>
      <c r="AC29" s="412"/>
      <c r="AD29" s="412"/>
      <c r="AE29" s="412"/>
      <c r="AF29" s="412"/>
      <c r="AG29" s="412"/>
      <c r="AH29" s="412"/>
      <c r="AI29" s="412" t="s">
        <v>110</v>
      </c>
      <c r="AJ29" s="412"/>
      <c r="AK29" s="412"/>
      <c r="AL29" s="412"/>
      <c r="AM29" s="412"/>
      <c r="AN29" s="412"/>
      <c r="AO29" s="412"/>
      <c r="AP29" s="421" t="s">
        <v>8</v>
      </c>
      <c r="AQ29" s="422"/>
      <c r="AR29" s="422"/>
      <c r="AS29" s="422"/>
      <c r="AT29" s="422"/>
      <c r="AU29" s="422"/>
      <c r="AV29" s="423"/>
      <c r="AW29" s="414"/>
      <c r="AX29" s="415"/>
      <c r="AY29" s="415"/>
      <c r="AZ29" s="412"/>
      <c r="BA29" s="424"/>
      <c r="BB29" s="412"/>
      <c r="BC29" s="412"/>
      <c r="BD29" s="424"/>
      <c r="BE29" s="412"/>
    </row>
    <row r="30" spans="1:60" s="42" customFormat="1" ht="14.25" customHeight="1" x14ac:dyDescent="0.2">
      <c r="A30" s="420"/>
      <c r="B30" s="412"/>
      <c r="C30" s="412"/>
      <c r="D30" s="412"/>
      <c r="E30" s="412"/>
      <c r="F30" s="412"/>
      <c r="G30" s="412" t="s">
        <v>111</v>
      </c>
      <c r="H30" s="412"/>
      <c r="I30" s="412"/>
      <c r="J30" s="412"/>
      <c r="K30" s="412"/>
      <c r="L30" s="412"/>
      <c r="M30" s="412" t="s">
        <v>112</v>
      </c>
      <c r="N30" s="412"/>
      <c r="O30" s="412"/>
      <c r="P30" s="412"/>
      <c r="Q30" s="412"/>
      <c r="R30" s="412"/>
      <c r="S30" s="412" t="s">
        <v>7</v>
      </c>
      <c r="T30" s="412"/>
      <c r="U30" s="412"/>
      <c r="V30" s="412" t="s">
        <v>111</v>
      </c>
      <c r="W30" s="412"/>
      <c r="X30" s="412"/>
      <c r="Y30" s="412" t="s">
        <v>112</v>
      </c>
      <c r="Z30" s="412"/>
      <c r="AA30" s="412"/>
      <c r="AB30" s="412" t="s">
        <v>7</v>
      </c>
      <c r="AC30" s="412"/>
      <c r="AD30" s="412"/>
      <c r="AE30" s="412" t="s">
        <v>111</v>
      </c>
      <c r="AF30" s="412"/>
      <c r="AG30" s="412" t="s">
        <v>112</v>
      </c>
      <c r="AH30" s="412"/>
      <c r="AI30" s="412" t="s">
        <v>7</v>
      </c>
      <c r="AJ30" s="412"/>
      <c r="AK30" s="412"/>
      <c r="AL30" s="412" t="s">
        <v>111</v>
      </c>
      <c r="AM30" s="412"/>
      <c r="AN30" s="412" t="s">
        <v>112</v>
      </c>
      <c r="AO30" s="412"/>
      <c r="AP30" s="421" t="s">
        <v>7</v>
      </c>
      <c r="AQ30" s="422"/>
      <c r="AR30" s="423"/>
      <c r="AS30" s="412" t="s">
        <v>111</v>
      </c>
      <c r="AT30" s="412"/>
      <c r="AU30" s="412" t="s">
        <v>112</v>
      </c>
      <c r="AV30" s="412"/>
      <c r="AW30" s="416"/>
      <c r="AX30" s="417"/>
      <c r="AY30" s="417"/>
      <c r="AZ30" s="412"/>
      <c r="BA30" s="412"/>
      <c r="BB30" s="412"/>
      <c r="BC30" s="412"/>
      <c r="BD30" s="412"/>
      <c r="BE30" s="412"/>
    </row>
    <row r="31" spans="1:60" s="42" customFormat="1" ht="36.75" customHeight="1" x14ac:dyDescent="0.2">
      <c r="A31" s="420"/>
      <c r="B31" s="408"/>
      <c r="C31" s="408"/>
      <c r="D31" s="413" t="s">
        <v>114</v>
      </c>
      <c r="E31" s="413"/>
      <c r="F31" s="413"/>
      <c r="G31" s="408" t="s">
        <v>113</v>
      </c>
      <c r="H31" s="408"/>
      <c r="I31" s="408"/>
      <c r="J31" s="413" t="s">
        <v>114</v>
      </c>
      <c r="K31" s="413"/>
      <c r="L31" s="413"/>
      <c r="M31" s="408" t="s">
        <v>113</v>
      </c>
      <c r="N31" s="408"/>
      <c r="O31" s="408"/>
      <c r="P31" s="413" t="s">
        <v>114</v>
      </c>
      <c r="Q31" s="413"/>
      <c r="R31" s="413"/>
      <c r="S31" s="408" t="s">
        <v>113</v>
      </c>
      <c r="T31" s="408"/>
      <c r="U31" s="408"/>
      <c r="V31" s="408" t="s">
        <v>113</v>
      </c>
      <c r="W31" s="408"/>
      <c r="X31" s="408"/>
      <c r="Y31" s="408" t="s">
        <v>113</v>
      </c>
      <c r="Z31" s="408"/>
      <c r="AA31" s="408"/>
      <c r="AB31" s="408" t="s">
        <v>113</v>
      </c>
      <c r="AC31" s="408"/>
      <c r="AD31" s="408"/>
      <c r="AE31" s="408" t="s">
        <v>113</v>
      </c>
      <c r="AF31" s="408"/>
      <c r="AG31" s="408" t="s">
        <v>113</v>
      </c>
      <c r="AH31" s="408"/>
      <c r="AI31" s="408" t="s">
        <v>113</v>
      </c>
      <c r="AJ31" s="408"/>
      <c r="AK31" s="408"/>
      <c r="AL31" s="408" t="s">
        <v>113</v>
      </c>
      <c r="AM31" s="408"/>
      <c r="AN31" s="408" t="s">
        <v>113</v>
      </c>
      <c r="AO31" s="408"/>
      <c r="AP31" s="409" t="s">
        <v>113</v>
      </c>
      <c r="AQ31" s="410"/>
      <c r="AR31" s="411"/>
      <c r="AS31" s="408" t="s">
        <v>113</v>
      </c>
      <c r="AT31" s="408"/>
      <c r="AU31" s="408" t="s">
        <v>113</v>
      </c>
      <c r="AV31" s="408"/>
      <c r="AW31" s="409" t="s">
        <v>113</v>
      </c>
      <c r="AX31" s="410"/>
      <c r="AY31" s="411"/>
      <c r="AZ31" s="408" t="s">
        <v>113</v>
      </c>
      <c r="BA31" s="408"/>
      <c r="BB31" s="408"/>
      <c r="BC31" s="408" t="s">
        <v>113</v>
      </c>
      <c r="BD31" s="408"/>
      <c r="BE31" s="408"/>
    </row>
    <row r="32" spans="1:60" s="42" customFormat="1" ht="13.5" customHeight="1" x14ac:dyDescent="0.2">
      <c r="A32" s="43">
        <v>1</v>
      </c>
      <c r="B32" s="403">
        <f>G32+M32</f>
        <v>39</v>
      </c>
      <c r="C32" s="403"/>
      <c r="D32" s="407">
        <f>J32+P32</f>
        <v>1404</v>
      </c>
      <c r="E32" s="407"/>
      <c r="F32" s="407"/>
      <c r="G32" s="403">
        <v>17</v>
      </c>
      <c r="H32" s="403"/>
      <c r="I32" s="403"/>
      <c r="J32" s="407">
        <f>G32*36</f>
        <v>612</v>
      </c>
      <c r="K32" s="407"/>
      <c r="L32" s="407"/>
      <c r="M32" s="403">
        <v>22</v>
      </c>
      <c r="N32" s="403"/>
      <c r="O32" s="403"/>
      <c r="P32" s="407">
        <f>M32*36</f>
        <v>792</v>
      </c>
      <c r="Q32" s="407"/>
      <c r="R32" s="407"/>
      <c r="S32" s="404">
        <f t="shared" ref="S32:S35" si="0">Y32+V32</f>
        <v>2</v>
      </c>
      <c r="T32" s="405"/>
      <c r="U32" s="406"/>
      <c r="V32" s="403"/>
      <c r="W32" s="403"/>
      <c r="X32" s="403"/>
      <c r="Y32" s="403">
        <v>2</v>
      </c>
      <c r="Z32" s="403"/>
      <c r="AA32" s="403"/>
      <c r="AB32" s="404">
        <f t="shared" ref="AB32" si="1">AH32+AE32</f>
        <v>0</v>
      </c>
      <c r="AC32" s="405"/>
      <c r="AD32" s="406"/>
      <c r="AE32" s="403"/>
      <c r="AF32" s="403"/>
      <c r="AG32" s="403"/>
      <c r="AH32" s="403"/>
      <c r="AI32" s="403">
        <f>AL32+AN32</f>
        <v>0</v>
      </c>
      <c r="AJ32" s="403"/>
      <c r="AK32" s="403"/>
      <c r="AL32" s="403"/>
      <c r="AM32" s="403"/>
      <c r="AN32" s="403"/>
      <c r="AO32" s="403"/>
      <c r="AP32" s="404"/>
      <c r="AQ32" s="405"/>
      <c r="AR32" s="406"/>
      <c r="AS32" s="403"/>
      <c r="AT32" s="403"/>
      <c r="AU32" s="403"/>
      <c r="AV32" s="403"/>
      <c r="AW32" s="404"/>
      <c r="AX32" s="405"/>
      <c r="AY32" s="406"/>
      <c r="AZ32" s="403">
        <v>11</v>
      </c>
      <c r="BA32" s="403"/>
      <c r="BB32" s="403"/>
      <c r="BC32" s="403">
        <f>G32+M32+S32+AB32+AI32+AP32+AZ32</f>
        <v>52</v>
      </c>
      <c r="BD32" s="403"/>
      <c r="BE32" s="403"/>
      <c r="BF32" s="42">
        <f>BC32*36</f>
        <v>1872</v>
      </c>
    </row>
    <row r="33" spans="1:58" s="42" customFormat="1" ht="13.5" customHeight="1" x14ac:dyDescent="0.2">
      <c r="A33" s="43">
        <v>2</v>
      </c>
      <c r="B33" s="403">
        <f t="shared" ref="B33:B35" si="2">G33+M33</f>
        <v>33</v>
      </c>
      <c r="C33" s="403"/>
      <c r="D33" s="407">
        <f t="shared" ref="D33:D35" si="3">J33+P33</f>
        <v>1188</v>
      </c>
      <c r="E33" s="407"/>
      <c r="F33" s="407"/>
      <c r="G33" s="403">
        <v>15</v>
      </c>
      <c r="H33" s="403"/>
      <c r="I33" s="403"/>
      <c r="J33" s="407">
        <f t="shared" ref="J33:J35" si="4">G33*36</f>
        <v>540</v>
      </c>
      <c r="K33" s="407"/>
      <c r="L33" s="407"/>
      <c r="M33" s="403">
        <v>18</v>
      </c>
      <c r="N33" s="403"/>
      <c r="O33" s="403"/>
      <c r="P33" s="407">
        <f t="shared" ref="P33:P35" si="5">M33*36</f>
        <v>648</v>
      </c>
      <c r="Q33" s="407"/>
      <c r="R33" s="407"/>
      <c r="S33" s="404">
        <f t="shared" si="0"/>
        <v>1</v>
      </c>
      <c r="T33" s="405"/>
      <c r="U33" s="406"/>
      <c r="V33" s="403"/>
      <c r="W33" s="403"/>
      <c r="X33" s="403"/>
      <c r="Y33" s="403">
        <v>1</v>
      </c>
      <c r="Z33" s="403"/>
      <c r="AA33" s="403"/>
      <c r="AB33" s="404">
        <f>AE33+AG33</f>
        <v>4</v>
      </c>
      <c r="AC33" s="405"/>
      <c r="AD33" s="406"/>
      <c r="AE33" s="403">
        <v>2</v>
      </c>
      <c r="AF33" s="403"/>
      <c r="AG33" s="403">
        <v>2</v>
      </c>
      <c r="AH33" s="403"/>
      <c r="AI33" s="403">
        <f t="shared" ref="AI33:AI35" si="6">AL33+AN33</f>
        <v>3</v>
      </c>
      <c r="AJ33" s="403"/>
      <c r="AK33" s="403"/>
      <c r="AL33" s="403"/>
      <c r="AM33" s="403"/>
      <c r="AN33" s="403">
        <v>3</v>
      </c>
      <c r="AO33" s="403"/>
      <c r="AP33" s="404"/>
      <c r="AQ33" s="405"/>
      <c r="AR33" s="406"/>
      <c r="AS33" s="403"/>
      <c r="AT33" s="403"/>
      <c r="AU33" s="403"/>
      <c r="AV33" s="403"/>
      <c r="AW33" s="403"/>
      <c r="AX33" s="403"/>
      <c r="AY33" s="403"/>
      <c r="AZ33" s="403">
        <v>11</v>
      </c>
      <c r="BA33" s="403"/>
      <c r="BB33" s="403"/>
      <c r="BC33" s="403">
        <f t="shared" ref="BC33:BC34" si="7">G33+M33+S33+AB33+AI33+AP33+AZ33</f>
        <v>52</v>
      </c>
      <c r="BD33" s="403"/>
      <c r="BE33" s="403"/>
      <c r="BF33" s="102">
        <f t="shared" ref="BF33:BF35" si="8">BC33*36</f>
        <v>1872</v>
      </c>
    </row>
    <row r="34" spans="1:58" s="42" customFormat="1" ht="13.5" customHeight="1" x14ac:dyDescent="0.2">
      <c r="A34" s="43">
        <v>3</v>
      </c>
      <c r="B34" s="403">
        <f t="shared" si="2"/>
        <v>22</v>
      </c>
      <c r="C34" s="403"/>
      <c r="D34" s="407">
        <f t="shared" si="3"/>
        <v>792</v>
      </c>
      <c r="E34" s="407"/>
      <c r="F34" s="407"/>
      <c r="G34" s="403">
        <v>8</v>
      </c>
      <c r="H34" s="403"/>
      <c r="I34" s="403"/>
      <c r="J34" s="407">
        <f t="shared" si="4"/>
        <v>288</v>
      </c>
      <c r="K34" s="407"/>
      <c r="L34" s="407"/>
      <c r="M34" s="403">
        <v>14</v>
      </c>
      <c r="N34" s="403"/>
      <c r="O34" s="403"/>
      <c r="P34" s="407">
        <f t="shared" si="5"/>
        <v>504</v>
      </c>
      <c r="Q34" s="407"/>
      <c r="R34" s="407"/>
      <c r="S34" s="404">
        <f t="shared" si="0"/>
        <v>1</v>
      </c>
      <c r="T34" s="405"/>
      <c r="U34" s="406"/>
      <c r="V34" s="403"/>
      <c r="W34" s="403"/>
      <c r="X34" s="403"/>
      <c r="Y34" s="403">
        <v>1</v>
      </c>
      <c r="Z34" s="403"/>
      <c r="AA34" s="403"/>
      <c r="AB34" s="404">
        <f t="shared" ref="AB34:AB35" si="9">AE34+AG34</f>
        <v>6</v>
      </c>
      <c r="AC34" s="405"/>
      <c r="AD34" s="406"/>
      <c r="AE34" s="403">
        <v>3</v>
      </c>
      <c r="AF34" s="403"/>
      <c r="AG34" s="403">
        <v>3</v>
      </c>
      <c r="AH34" s="403"/>
      <c r="AI34" s="403">
        <f t="shared" si="6"/>
        <v>13</v>
      </c>
      <c r="AJ34" s="403"/>
      <c r="AK34" s="403"/>
      <c r="AL34" s="403">
        <v>6</v>
      </c>
      <c r="AM34" s="403"/>
      <c r="AN34" s="403">
        <v>7</v>
      </c>
      <c r="AO34" s="403"/>
      <c r="AP34" s="404"/>
      <c r="AQ34" s="405"/>
      <c r="AR34" s="406"/>
      <c r="AS34" s="403"/>
      <c r="AT34" s="403"/>
      <c r="AU34" s="403"/>
      <c r="AV34" s="403"/>
      <c r="AW34" s="403"/>
      <c r="AX34" s="403"/>
      <c r="AY34" s="403"/>
      <c r="AZ34" s="403">
        <v>10</v>
      </c>
      <c r="BA34" s="403"/>
      <c r="BB34" s="403"/>
      <c r="BC34" s="403">
        <f t="shared" si="7"/>
        <v>52</v>
      </c>
      <c r="BD34" s="403"/>
      <c r="BE34" s="403"/>
      <c r="BF34" s="102">
        <f t="shared" si="8"/>
        <v>1872</v>
      </c>
    </row>
    <row r="35" spans="1:58" s="42" customFormat="1" ht="13.5" customHeight="1" x14ac:dyDescent="0.2">
      <c r="A35" s="43">
        <v>4</v>
      </c>
      <c r="B35" s="403">
        <f t="shared" si="2"/>
        <v>15</v>
      </c>
      <c r="C35" s="403"/>
      <c r="D35" s="407">
        <f t="shared" si="3"/>
        <v>540</v>
      </c>
      <c r="E35" s="407"/>
      <c r="F35" s="407"/>
      <c r="G35" s="403">
        <v>11</v>
      </c>
      <c r="H35" s="403"/>
      <c r="I35" s="403"/>
      <c r="J35" s="407">
        <f t="shared" si="4"/>
        <v>396</v>
      </c>
      <c r="K35" s="407"/>
      <c r="L35" s="407"/>
      <c r="M35" s="403">
        <v>4</v>
      </c>
      <c r="N35" s="403"/>
      <c r="O35" s="403"/>
      <c r="P35" s="407">
        <f t="shared" si="5"/>
        <v>144</v>
      </c>
      <c r="Q35" s="407"/>
      <c r="R35" s="407"/>
      <c r="S35" s="404">
        <f t="shared" si="0"/>
        <v>2</v>
      </c>
      <c r="T35" s="405"/>
      <c r="U35" s="406"/>
      <c r="V35" s="403">
        <v>1</v>
      </c>
      <c r="W35" s="403"/>
      <c r="X35" s="403"/>
      <c r="Y35" s="403">
        <v>1</v>
      </c>
      <c r="Z35" s="403"/>
      <c r="AA35" s="403"/>
      <c r="AB35" s="404">
        <f t="shared" si="9"/>
        <v>5</v>
      </c>
      <c r="AC35" s="405"/>
      <c r="AD35" s="406"/>
      <c r="AE35" s="403">
        <v>2</v>
      </c>
      <c r="AF35" s="403"/>
      <c r="AG35" s="403">
        <v>3</v>
      </c>
      <c r="AH35" s="403"/>
      <c r="AI35" s="403">
        <f t="shared" si="6"/>
        <v>9</v>
      </c>
      <c r="AJ35" s="403"/>
      <c r="AK35" s="403"/>
      <c r="AL35" s="403">
        <v>3</v>
      </c>
      <c r="AM35" s="403"/>
      <c r="AN35" s="403">
        <v>6</v>
      </c>
      <c r="AO35" s="403"/>
      <c r="AP35" s="404">
        <v>4</v>
      </c>
      <c r="AQ35" s="405"/>
      <c r="AR35" s="406"/>
      <c r="AS35" s="403"/>
      <c r="AT35" s="403"/>
      <c r="AU35" s="403">
        <v>4</v>
      </c>
      <c r="AV35" s="403"/>
      <c r="AW35" s="403">
        <v>6</v>
      </c>
      <c r="AX35" s="403"/>
      <c r="AY35" s="403"/>
      <c r="AZ35" s="403">
        <v>2</v>
      </c>
      <c r="BA35" s="403"/>
      <c r="BB35" s="403"/>
      <c r="BC35" s="403">
        <f>G35+M35+S35+AB35+AI35+AP35+AZ35+AW35</f>
        <v>43</v>
      </c>
      <c r="BD35" s="403"/>
      <c r="BE35" s="403"/>
      <c r="BF35" s="102">
        <f t="shared" si="8"/>
        <v>1548</v>
      </c>
    </row>
    <row r="36" spans="1:58" s="42" customFormat="1" ht="13.5" customHeight="1" x14ac:dyDescent="0.2">
      <c r="A36" s="44" t="s">
        <v>7</v>
      </c>
      <c r="B36" s="397">
        <f>B32+B33+B34+B35</f>
        <v>109</v>
      </c>
      <c r="C36" s="398"/>
      <c r="D36" s="399">
        <f>D32+D33+D34+D35</f>
        <v>3924</v>
      </c>
      <c r="E36" s="400"/>
      <c r="F36" s="401"/>
      <c r="G36" s="399">
        <f>G32+G33+G34+G35</f>
        <v>51</v>
      </c>
      <c r="H36" s="400"/>
      <c r="I36" s="401"/>
      <c r="J36" s="399">
        <f>J32+J33+J34+J35</f>
        <v>1836</v>
      </c>
      <c r="K36" s="400"/>
      <c r="L36" s="401"/>
      <c r="M36" s="399">
        <f>M32+M33+M34+M35</f>
        <v>58</v>
      </c>
      <c r="N36" s="400"/>
      <c r="O36" s="401"/>
      <c r="P36" s="399">
        <f>P32+P33+P34+P35</f>
        <v>2088</v>
      </c>
      <c r="Q36" s="400"/>
      <c r="R36" s="401"/>
      <c r="S36" s="397">
        <f>Y36+V36</f>
        <v>6</v>
      </c>
      <c r="T36" s="402"/>
      <c r="U36" s="398"/>
      <c r="V36" s="399">
        <f>V32+V33+V34+V35</f>
        <v>1</v>
      </c>
      <c r="W36" s="400"/>
      <c r="X36" s="401"/>
      <c r="Y36" s="399">
        <f>Y32+Y33+Y34+Y35</f>
        <v>5</v>
      </c>
      <c r="Z36" s="400"/>
      <c r="AA36" s="401"/>
      <c r="AB36" s="399">
        <f>AB32+AB33+AB34+AB35</f>
        <v>15</v>
      </c>
      <c r="AC36" s="400"/>
      <c r="AD36" s="401"/>
      <c r="AE36" s="397">
        <f>AE32+AE33+AE34+AE35</f>
        <v>7</v>
      </c>
      <c r="AF36" s="398"/>
      <c r="AG36" s="397">
        <f>AG32+AG33+AG34+AG35</f>
        <v>8</v>
      </c>
      <c r="AH36" s="398"/>
      <c r="AI36" s="403">
        <f>AL36+AN36</f>
        <v>25</v>
      </c>
      <c r="AJ36" s="403"/>
      <c r="AK36" s="403"/>
      <c r="AL36" s="397">
        <f>AL32+AL33+AL34+AL35</f>
        <v>9</v>
      </c>
      <c r="AM36" s="398"/>
      <c r="AN36" s="397">
        <f>AN32+AN33+AN34+AN35</f>
        <v>16</v>
      </c>
      <c r="AO36" s="398"/>
      <c r="AP36" s="397">
        <v>4</v>
      </c>
      <c r="AQ36" s="402"/>
      <c r="AR36" s="398"/>
      <c r="AS36" s="397">
        <v>0</v>
      </c>
      <c r="AT36" s="398"/>
      <c r="AU36" s="397">
        <v>4</v>
      </c>
      <c r="AV36" s="398"/>
      <c r="AW36" s="397">
        <v>6</v>
      </c>
      <c r="AX36" s="402"/>
      <c r="AY36" s="398"/>
      <c r="AZ36" s="397">
        <f>AZ32+AZ33+AZ34+AZ35</f>
        <v>34</v>
      </c>
      <c r="BA36" s="402"/>
      <c r="BB36" s="398"/>
      <c r="BC36" s="397">
        <f>BC32+BC33+BC34+BC35</f>
        <v>199</v>
      </c>
      <c r="BD36" s="402"/>
      <c r="BE36" s="398"/>
      <c r="BF36" s="42">
        <f>BF32+BF33+BF34+BF35</f>
        <v>7164</v>
      </c>
    </row>
    <row r="37" spans="1:58" s="42" customFormat="1" ht="13.5" customHeight="1" x14ac:dyDescent="0.2"/>
  </sheetData>
  <mergeCells count="208">
    <mergeCell ref="AZ2:BH2"/>
    <mergeCell ref="A2:AY2"/>
    <mergeCell ref="W3:W12"/>
    <mergeCell ref="X3:Z4"/>
    <mergeCell ref="AA3:AA12"/>
    <mergeCell ref="AB3:AE4"/>
    <mergeCell ref="AF3:AF12"/>
    <mergeCell ref="AG3:AI4"/>
    <mergeCell ref="AJ3:AJ12"/>
    <mergeCell ref="AK3:AN4"/>
    <mergeCell ref="AT3:AV4"/>
    <mergeCell ref="AW3:AW12"/>
    <mergeCell ref="A3:A12"/>
    <mergeCell ref="B3:E4"/>
    <mergeCell ref="F3:F12"/>
    <mergeCell ref="G3:I4"/>
    <mergeCell ref="J3:J12"/>
    <mergeCell ref="K3:N4"/>
    <mergeCell ref="O3:R4"/>
    <mergeCell ref="S3:S12"/>
    <mergeCell ref="T3:V4"/>
    <mergeCell ref="BH3:BH12"/>
    <mergeCell ref="BG3:BG12"/>
    <mergeCell ref="AZ18:BB18"/>
    <mergeCell ref="BC18:BG18"/>
    <mergeCell ref="BB17:BC17"/>
    <mergeCell ref="A18:E18"/>
    <mergeCell ref="G18:M18"/>
    <mergeCell ref="O18:U18"/>
    <mergeCell ref="W18:AC18"/>
    <mergeCell ref="AE18:AK18"/>
    <mergeCell ref="AM18:AS18"/>
    <mergeCell ref="AU18:AY18"/>
    <mergeCell ref="BB14:BC14"/>
    <mergeCell ref="BE3:BE12"/>
    <mergeCell ref="BF3:BF12"/>
    <mergeCell ref="AO3:AR4"/>
    <mergeCell ref="AS3:AS12"/>
    <mergeCell ref="BB16:BC16"/>
    <mergeCell ref="BB3:BC12"/>
    <mergeCell ref="BD3:BD12"/>
    <mergeCell ref="AZ5:AZ9"/>
    <mergeCell ref="BA5:BA9"/>
    <mergeCell ref="AX3:BA4"/>
    <mergeCell ref="A26:AY26"/>
    <mergeCell ref="A27:BE27"/>
    <mergeCell ref="A28:A31"/>
    <mergeCell ref="B28:R29"/>
    <mergeCell ref="S28:AA29"/>
    <mergeCell ref="AB28:AV28"/>
    <mergeCell ref="AW28:AY28"/>
    <mergeCell ref="AZ28:BB30"/>
    <mergeCell ref="BC28:BE30"/>
    <mergeCell ref="AB29:AH29"/>
    <mergeCell ref="AI29:AO29"/>
    <mergeCell ref="AP29:AV29"/>
    <mergeCell ref="B30:F30"/>
    <mergeCell ref="G30:L30"/>
    <mergeCell ref="AP30:AR30"/>
    <mergeCell ref="AS30:AT30"/>
    <mergeCell ref="AU30:AV30"/>
    <mergeCell ref="B31:C31"/>
    <mergeCell ref="D31:F31"/>
    <mergeCell ref="G31:I31"/>
    <mergeCell ref="J31:L31"/>
    <mergeCell ref="M31:O31"/>
    <mergeCell ref="BC32:BE32"/>
    <mergeCell ref="AL30:AM30"/>
    <mergeCell ref="AN30:AO30"/>
    <mergeCell ref="M30:R30"/>
    <mergeCell ref="S30:U30"/>
    <mergeCell ref="V30:X30"/>
    <mergeCell ref="Y30:AA30"/>
    <mergeCell ref="AB30:AD30"/>
    <mergeCell ref="AW31:AY31"/>
    <mergeCell ref="P31:R31"/>
    <mergeCell ref="S31:U31"/>
    <mergeCell ref="V31:X31"/>
    <mergeCell ref="Y31:AA31"/>
    <mergeCell ref="AB31:AD31"/>
    <mergeCell ref="AE31:AF31"/>
    <mergeCell ref="AG31:AH31"/>
    <mergeCell ref="AI31:AK31"/>
    <mergeCell ref="AE30:AF30"/>
    <mergeCell ref="AG30:AH30"/>
    <mergeCell ref="AI30:AK30"/>
    <mergeCell ref="AW29:AY30"/>
    <mergeCell ref="AZ33:BB33"/>
    <mergeCell ref="BC33:BE33"/>
    <mergeCell ref="AZ31:BB31"/>
    <mergeCell ref="BC31:BE31"/>
    <mergeCell ref="B32:C32"/>
    <mergeCell ref="D32:F32"/>
    <mergeCell ref="G32:I32"/>
    <mergeCell ref="J32:L32"/>
    <mergeCell ref="M32:O32"/>
    <mergeCell ref="P32:R32"/>
    <mergeCell ref="S32:U32"/>
    <mergeCell ref="V32:X32"/>
    <mergeCell ref="Y32:AA32"/>
    <mergeCell ref="AB32:AD32"/>
    <mergeCell ref="AE32:AF32"/>
    <mergeCell ref="AG32:AH32"/>
    <mergeCell ref="AL31:AM31"/>
    <mergeCell ref="AN31:AO31"/>
    <mergeCell ref="AP31:AR31"/>
    <mergeCell ref="AS31:AT31"/>
    <mergeCell ref="AU31:AV31"/>
    <mergeCell ref="AU32:AV32"/>
    <mergeCell ref="AW32:AY32"/>
    <mergeCell ref="AZ32:BB32"/>
    <mergeCell ref="G33:I33"/>
    <mergeCell ref="J33:L33"/>
    <mergeCell ref="M33:O33"/>
    <mergeCell ref="AI32:AK32"/>
    <mergeCell ref="AL32:AM32"/>
    <mergeCell ref="AN32:AO32"/>
    <mergeCell ref="AP32:AR32"/>
    <mergeCell ref="AS32:AT32"/>
    <mergeCell ref="AL33:AM33"/>
    <mergeCell ref="AN33:AO33"/>
    <mergeCell ref="AL34:AM34"/>
    <mergeCell ref="AP33:AR33"/>
    <mergeCell ref="AS33:AT33"/>
    <mergeCell ref="AU33:AV33"/>
    <mergeCell ref="AW33:AY33"/>
    <mergeCell ref="AE33:AF33"/>
    <mergeCell ref="AG33:AH33"/>
    <mergeCell ref="AI33:AK33"/>
    <mergeCell ref="B34:C34"/>
    <mergeCell ref="D34:F34"/>
    <mergeCell ref="G34:I34"/>
    <mergeCell ref="J34:L34"/>
    <mergeCell ref="M34:O34"/>
    <mergeCell ref="P34:R34"/>
    <mergeCell ref="S34:U34"/>
    <mergeCell ref="V34:X34"/>
    <mergeCell ref="Y34:AA34"/>
    <mergeCell ref="P33:R33"/>
    <mergeCell ref="S33:U33"/>
    <mergeCell ref="V33:X33"/>
    <mergeCell ref="Y33:AA33"/>
    <mergeCell ref="AB33:AD33"/>
    <mergeCell ref="B33:C33"/>
    <mergeCell ref="D33:F33"/>
    <mergeCell ref="AZ34:BB34"/>
    <mergeCell ref="BC34:BE34"/>
    <mergeCell ref="B35:C35"/>
    <mergeCell ref="D35:F35"/>
    <mergeCell ref="G35:I35"/>
    <mergeCell ref="J35:L35"/>
    <mergeCell ref="M35:O35"/>
    <mergeCell ref="P35:R35"/>
    <mergeCell ref="S35:U35"/>
    <mergeCell ref="V35:X35"/>
    <mergeCell ref="Y35:AA35"/>
    <mergeCell ref="AB35:AD35"/>
    <mergeCell ref="AE35:AF35"/>
    <mergeCell ref="AG35:AH35"/>
    <mergeCell ref="AI35:AK35"/>
    <mergeCell ref="AN34:AO34"/>
    <mergeCell ref="AP34:AR34"/>
    <mergeCell ref="AS34:AT34"/>
    <mergeCell ref="AU34:AV34"/>
    <mergeCell ref="AW34:AY34"/>
    <mergeCell ref="AB34:AD34"/>
    <mergeCell ref="AE34:AF34"/>
    <mergeCell ref="AG34:AH34"/>
    <mergeCell ref="AI34:AK34"/>
    <mergeCell ref="AB36:AD36"/>
    <mergeCell ref="AE36:AF36"/>
    <mergeCell ref="AG36:AH36"/>
    <mergeCell ref="AW35:AY35"/>
    <mergeCell ref="AZ35:BB35"/>
    <mergeCell ref="BC35:BE35"/>
    <mergeCell ref="AL35:AM35"/>
    <mergeCell ref="AN35:AO35"/>
    <mergeCell ref="AP35:AR35"/>
    <mergeCell ref="AS35:AT35"/>
    <mergeCell ref="AU35:AV35"/>
    <mergeCell ref="AU36:AV36"/>
    <mergeCell ref="AW36:AY36"/>
    <mergeCell ref="AZ36:BB36"/>
    <mergeCell ref="BC36:BE36"/>
    <mergeCell ref="AI36:AK36"/>
    <mergeCell ref="AL36:AM36"/>
    <mergeCell ref="AN36:AO36"/>
    <mergeCell ref="AP36:AR36"/>
    <mergeCell ref="AS36:AT36"/>
    <mergeCell ref="B36:C36"/>
    <mergeCell ref="D36:F36"/>
    <mergeCell ref="G36:I36"/>
    <mergeCell ref="J36:L36"/>
    <mergeCell ref="M36:O36"/>
    <mergeCell ref="P36:R36"/>
    <mergeCell ref="S36:U36"/>
    <mergeCell ref="V36:X36"/>
    <mergeCell ref="Y36:AA36"/>
    <mergeCell ref="G23:P23"/>
    <mergeCell ref="Y23:AO23"/>
    <mergeCell ref="AR23:AY23"/>
    <mergeCell ref="A19:E19"/>
    <mergeCell ref="G19:V19"/>
    <mergeCell ref="Y19:AE19"/>
    <mergeCell ref="AR19:BE19"/>
    <mergeCell ref="G21:P21"/>
    <mergeCell ref="Y21:AO21"/>
    <mergeCell ref="AR21:BB21"/>
  </mergeCells>
  <pageMargins left="0.70866141732283472" right="0.70866141732283472" top="0.74803149606299213" bottom="0.74803149606299213" header="0.31496062992125984" footer="0.31496062992125984"/>
  <pageSetup paperSize="9" scale="70" fitToWidth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O150"/>
  <sheetViews>
    <sheetView tabSelected="1" topLeftCell="A4" zoomScale="90" zoomScaleNormal="90" workbookViewId="0">
      <pane xSplit="11" ySplit="4" topLeftCell="L68" activePane="bottomRight" state="frozen"/>
      <selection activeCell="A4" sqref="A4"/>
      <selection pane="topRight" activeCell="L4" sqref="L4"/>
      <selection pane="bottomLeft" activeCell="A8" sqref="A8"/>
      <selection pane="bottomRight" activeCell="X7" sqref="X7"/>
    </sheetView>
  </sheetViews>
  <sheetFormatPr defaultColWidth="9.33203125" defaultRowHeight="15" x14ac:dyDescent="0.2"/>
  <cols>
    <col min="1" max="1" width="15.5" style="22" customWidth="1"/>
    <col min="2" max="2" width="41.6640625" style="58" customWidth="1"/>
    <col min="3" max="3" width="9.33203125" style="45"/>
    <col min="4" max="7" width="9.33203125" style="25"/>
    <col min="8" max="8" width="12.33203125" style="101" customWidth="1"/>
    <col min="9" max="9" width="9.33203125" style="22"/>
    <col min="10" max="10" width="10" style="37" customWidth="1"/>
    <col min="11" max="12" width="9.33203125" style="25"/>
    <col min="13" max="13" width="9.33203125" style="28"/>
    <col min="14" max="15" width="9.33203125" style="22"/>
    <col min="16" max="18" width="9.33203125" style="28"/>
    <col min="19" max="20" width="9.33203125" style="22"/>
    <col min="21" max="21" width="8.83203125" style="23" customWidth="1"/>
    <col min="22" max="22" width="8.83203125" style="24" customWidth="1"/>
    <col min="23" max="23" width="8.83203125" style="38" customWidth="1"/>
    <col min="24" max="24" width="9.5" style="25" customWidth="1"/>
    <col min="25" max="34" width="8.83203125" style="25" customWidth="1"/>
    <col min="35" max="16384" width="9.33203125" style="21"/>
  </cols>
  <sheetData>
    <row r="1" spans="1:41" s="49" customFormat="1" ht="12" x14ac:dyDescent="0.2">
      <c r="A1" s="479" t="s">
        <v>41</v>
      </c>
      <c r="B1" s="480"/>
      <c r="C1" s="480"/>
      <c r="D1" s="480"/>
      <c r="E1" s="480"/>
      <c r="F1" s="480"/>
      <c r="G1" s="480"/>
      <c r="H1" s="480"/>
      <c r="I1" s="480"/>
      <c r="J1" s="480"/>
      <c r="K1" s="480"/>
      <c r="L1" s="480"/>
      <c r="M1" s="480"/>
      <c r="N1" s="480"/>
      <c r="O1" s="480"/>
      <c r="P1" s="480"/>
      <c r="Q1" s="480"/>
      <c r="R1" s="480"/>
      <c r="S1" s="480"/>
      <c r="T1" s="480"/>
      <c r="U1" s="480"/>
      <c r="V1" s="480"/>
      <c r="W1" s="480"/>
      <c r="X1" s="480"/>
      <c r="Y1" s="480"/>
      <c r="Z1" s="480"/>
      <c r="AA1" s="480"/>
      <c r="AB1" s="480"/>
      <c r="AC1" s="480"/>
      <c r="AD1" s="480"/>
      <c r="AE1" s="480"/>
      <c r="AF1" s="480"/>
      <c r="AG1" s="480"/>
      <c r="AH1" s="480"/>
    </row>
    <row r="2" spans="1:41" s="50" customFormat="1" ht="5.25" customHeight="1" x14ac:dyDescent="0.2">
      <c r="A2" s="481"/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  <c r="S2" s="482"/>
      <c r="T2" s="482"/>
      <c r="U2" s="482"/>
      <c r="V2" s="482"/>
      <c r="W2" s="482"/>
      <c r="X2" s="482"/>
      <c r="Y2" s="482"/>
      <c r="Z2" s="482"/>
      <c r="AA2" s="482"/>
      <c r="AB2" s="482"/>
      <c r="AC2" s="482"/>
      <c r="AD2" s="482"/>
      <c r="AE2" s="482"/>
      <c r="AF2" s="482"/>
      <c r="AG2" s="482"/>
      <c r="AH2" s="482"/>
    </row>
    <row r="3" spans="1:41" s="50" customFormat="1" ht="19.5" customHeight="1" thickBot="1" x14ac:dyDescent="0.25">
      <c r="A3" s="483" t="s">
        <v>5</v>
      </c>
      <c r="B3" s="484" t="s">
        <v>61</v>
      </c>
      <c r="C3" s="486" t="s">
        <v>65</v>
      </c>
      <c r="D3" s="486"/>
      <c r="E3" s="486"/>
      <c r="F3" s="486"/>
      <c r="G3" s="486"/>
      <c r="H3" s="485" t="s">
        <v>42</v>
      </c>
      <c r="I3" s="486" t="s">
        <v>35</v>
      </c>
      <c r="J3" s="487"/>
      <c r="K3" s="487"/>
      <c r="L3" s="487"/>
      <c r="M3" s="487"/>
      <c r="N3" s="487"/>
      <c r="O3" s="487"/>
      <c r="P3" s="487"/>
      <c r="Q3" s="486"/>
      <c r="R3" s="486"/>
      <c r="S3" s="486"/>
      <c r="T3" s="486"/>
      <c r="U3" s="486" t="s">
        <v>43</v>
      </c>
      <c r="V3" s="486"/>
      <c r="W3" s="486"/>
      <c r="X3" s="486"/>
      <c r="Y3" s="486"/>
      <c r="Z3" s="486"/>
      <c r="AA3" s="486"/>
      <c r="AB3" s="486"/>
      <c r="AC3" s="486"/>
      <c r="AD3" s="486"/>
      <c r="AE3" s="486"/>
      <c r="AF3" s="486"/>
      <c r="AG3" s="486"/>
      <c r="AH3" s="486"/>
    </row>
    <row r="4" spans="1:41" s="50" customFormat="1" ht="39.75" customHeight="1" thickBot="1" x14ac:dyDescent="0.25">
      <c r="A4" s="483"/>
      <c r="B4" s="484"/>
      <c r="C4" s="486"/>
      <c r="D4" s="486"/>
      <c r="E4" s="486"/>
      <c r="F4" s="486"/>
      <c r="G4" s="486"/>
      <c r="H4" s="485"/>
      <c r="I4" s="488" t="s">
        <v>63</v>
      </c>
      <c r="J4" s="489" t="s">
        <v>40</v>
      </c>
      <c r="K4" s="490"/>
      <c r="L4" s="491"/>
      <c r="M4" s="491"/>
      <c r="N4" s="491"/>
      <c r="O4" s="491"/>
      <c r="P4" s="492"/>
      <c r="Q4" s="505" t="s">
        <v>213</v>
      </c>
      <c r="R4" s="497" t="s">
        <v>214</v>
      </c>
      <c r="S4" s="485" t="s">
        <v>203</v>
      </c>
      <c r="T4" s="485" t="s">
        <v>26</v>
      </c>
      <c r="U4" s="486"/>
      <c r="V4" s="486"/>
      <c r="W4" s="486"/>
      <c r="X4" s="486"/>
      <c r="Y4" s="486"/>
      <c r="Z4" s="486"/>
      <c r="AA4" s="486"/>
      <c r="AB4" s="486"/>
      <c r="AC4" s="486"/>
      <c r="AD4" s="486"/>
      <c r="AE4" s="486"/>
      <c r="AF4" s="486"/>
      <c r="AG4" s="486"/>
      <c r="AH4" s="486"/>
    </row>
    <row r="5" spans="1:41" s="50" customFormat="1" ht="21" customHeight="1" x14ac:dyDescent="0.2">
      <c r="A5" s="483"/>
      <c r="B5" s="484"/>
      <c r="C5" s="486"/>
      <c r="D5" s="486"/>
      <c r="E5" s="486"/>
      <c r="F5" s="486"/>
      <c r="G5" s="486"/>
      <c r="H5" s="485"/>
      <c r="I5" s="488"/>
      <c r="J5" s="494" t="s">
        <v>68</v>
      </c>
      <c r="K5" s="503" t="s">
        <v>219</v>
      </c>
      <c r="L5" s="500" t="s">
        <v>64</v>
      </c>
      <c r="M5" s="501"/>
      <c r="N5" s="502"/>
      <c r="O5" s="508" t="s">
        <v>66</v>
      </c>
      <c r="P5" s="509"/>
      <c r="Q5" s="506"/>
      <c r="R5" s="498"/>
      <c r="S5" s="485"/>
      <c r="T5" s="485"/>
      <c r="U5" s="493" t="s">
        <v>44</v>
      </c>
      <c r="V5" s="493"/>
      <c r="W5" s="493" t="s">
        <v>45</v>
      </c>
      <c r="X5" s="496"/>
      <c r="Y5" s="496"/>
      <c r="Z5" s="496"/>
      <c r="AA5" s="493" t="s">
        <v>46</v>
      </c>
      <c r="AB5" s="496"/>
      <c r="AC5" s="496"/>
      <c r="AD5" s="496"/>
      <c r="AE5" s="493" t="s">
        <v>47</v>
      </c>
      <c r="AF5" s="496"/>
      <c r="AG5" s="496"/>
      <c r="AH5" s="496"/>
    </row>
    <row r="6" spans="1:41" s="50" customFormat="1" ht="149.25" thickBot="1" x14ac:dyDescent="0.25">
      <c r="A6" s="483"/>
      <c r="B6" s="484"/>
      <c r="C6" s="81" t="s">
        <v>48</v>
      </c>
      <c r="D6" s="81" t="s">
        <v>49</v>
      </c>
      <c r="E6" s="81" t="s">
        <v>62</v>
      </c>
      <c r="F6" s="81" t="s">
        <v>202</v>
      </c>
      <c r="G6" s="81" t="s">
        <v>69</v>
      </c>
      <c r="H6" s="485"/>
      <c r="I6" s="488"/>
      <c r="J6" s="495"/>
      <c r="K6" s="504"/>
      <c r="L6" s="95" t="s">
        <v>36</v>
      </c>
      <c r="M6" s="96" t="s">
        <v>37</v>
      </c>
      <c r="N6" s="97" t="s">
        <v>273</v>
      </c>
      <c r="O6" s="98" t="s">
        <v>38</v>
      </c>
      <c r="P6" s="99" t="s">
        <v>39</v>
      </c>
      <c r="Q6" s="507"/>
      <c r="R6" s="499"/>
      <c r="S6" s="485"/>
      <c r="T6" s="485"/>
      <c r="U6" s="46" t="s">
        <v>182</v>
      </c>
      <c r="V6" s="46" t="s">
        <v>293</v>
      </c>
      <c r="W6" s="85" t="s">
        <v>204</v>
      </c>
      <c r="X6" s="46" t="s">
        <v>324</v>
      </c>
      <c r="Y6" s="84" t="s">
        <v>205</v>
      </c>
      <c r="Z6" s="46" t="s">
        <v>323</v>
      </c>
      <c r="AA6" s="83" t="s">
        <v>206</v>
      </c>
      <c r="AB6" s="46" t="s">
        <v>295</v>
      </c>
      <c r="AC6" s="84" t="s">
        <v>207</v>
      </c>
      <c r="AD6" s="46" t="s">
        <v>296</v>
      </c>
      <c r="AE6" s="83" t="s">
        <v>208</v>
      </c>
      <c r="AF6" s="46" t="s">
        <v>298</v>
      </c>
      <c r="AG6" s="83" t="s">
        <v>209</v>
      </c>
      <c r="AH6" s="46" t="s">
        <v>297</v>
      </c>
    </row>
    <row r="7" spans="1:41" s="50" customFormat="1" ht="12" x14ac:dyDescent="0.2">
      <c r="A7" s="80">
        <v>1</v>
      </c>
      <c r="B7" s="82">
        <v>2</v>
      </c>
      <c r="C7" s="47">
        <v>3</v>
      </c>
      <c r="D7" s="80">
        <v>4</v>
      </c>
      <c r="E7" s="80">
        <v>5</v>
      </c>
      <c r="F7" s="80">
        <v>6</v>
      </c>
      <c r="G7" s="80">
        <v>7</v>
      </c>
      <c r="H7" s="47">
        <v>8</v>
      </c>
      <c r="I7" s="80">
        <v>9</v>
      </c>
      <c r="J7" s="94">
        <v>10</v>
      </c>
      <c r="K7" s="94">
        <v>11</v>
      </c>
      <c r="L7" s="94"/>
      <c r="M7" s="94">
        <v>12</v>
      </c>
      <c r="N7" s="94">
        <v>13</v>
      </c>
      <c r="O7" s="94">
        <v>14</v>
      </c>
      <c r="P7" s="94">
        <v>15</v>
      </c>
      <c r="Q7" s="80">
        <v>16</v>
      </c>
      <c r="R7" s="80">
        <v>17</v>
      </c>
      <c r="S7" s="80">
        <v>18</v>
      </c>
      <c r="T7" s="80">
        <v>19</v>
      </c>
      <c r="U7" s="80">
        <v>20</v>
      </c>
      <c r="V7" s="80">
        <v>21</v>
      </c>
      <c r="W7" s="80">
        <v>22</v>
      </c>
      <c r="X7" s="80">
        <v>23</v>
      </c>
      <c r="Y7" s="80">
        <v>24</v>
      </c>
      <c r="Z7" s="80">
        <v>25</v>
      </c>
      <c r="AA7" s="80">
        <v>26</v>
      </c>
      <c r="AB7" s="80">
        <v>27</v>
      </c>
      <c r="AC7" s="80">
        <v>28</v>
      </c>
      <c r="AD7" s="80">
        <v>29</v>
      </c>
      <c r="AE7" s="80">
        <v>30</v>
      </c>
      <c r="AF7" s="80">
        <v>31</v>
      </c>
      <c r="AG7" s="80">
        <v>32</v>
      </c>
      <c r="AH7" s="80">
        <v>33</v>
      </c>
    </row>
    <row r="8" spans="1:41" s="50" customFormat="1" ht="58.5" customHeight="1" x14ac:dyDescent="0.2">
      <c r="A8" s="125"/>
      <c r="B8" s="126" t="s">
        <v>67</v>
      </c>
      <c r="C8" s="127">
        <f>C10+C26+C33+C44</f>
        <v>19</v>
      </c>
      <c r="D8" s="127">
        <f>D10+D26+D33+D44</f>
        <v>0</v>
      </c>
      <c r="E8" s="127">
        <f>E10+E26+E33+E44</f>
        <v>39</v>
      </c>
      <c r="F8" s="127">
        <f>F10+F26+F33+F44</f>
        <v>3</v>
      </c>
      <c r="G8" s="127">
        <f>G10+G26+G33+G44</f>
        <v>32</v>
      </c>
      <c r="H8" s="127">
        <f>H10+H26+H33+H44+H78</f>
        <v>5940</v>
      </c>
      <c r="I8" s="127">
        <f t="shared" ref="I8:P8" si="0">I10+I26+I33+I44+I78</f>
        <v>194</v>
      </c>
      <c r="J8" s="127">
        <f t="shared" si="0"/>
        <v>4828</v>
      </c>
      <c r="K8" s="127">
        <f t="shared" si="0"/>
        <v>2964</v>
      </c>
      <c r="L8" s="127">
        <f t="shared" si="0"/>
        <v>1754</v>
      </c>
      <c r="M8" s="127">
        <f t="shared" si="0"/>
        <v>1812</v>
      </c>
      <c r="N8" s="127">
        <f t="shared" si="0"/>
        <v>82</v>
      </c>
      <c r="O8" s="127">
        <f>O10+O26+O33+O44+O78</f>
        <v>540</v>
      </c>
      <c r="P8" s="127">
        <f t="shared" si="0"/>
        <v>864</v>
      </c>
      <c r="Q8" s="127">
        <f>Q10+Q26+Q33+Q44</f>
        <v>104</v>
      </c>
      <c r="R8" s="127">
        <f>R10+R26+R33+R44</f>
        <v>28</v>
      </c>
      <c r="S8" s="127">
        <f>S10+S26+S33+S44</f>
        <v>84</v>
      </c>
      <c r="T8" s="127">
        <f t="shared" ref="T8:AH8" si="1">T10+T26+T33+T44+T78</f>
        <v>216</v>
      </c>
      <c r="U8" s="127">
        <f t="shared" si="1"/>
        <v>612</v>
      </c>
      <c r="V8" s="127">
        <f t="shared" si="1"/>
        <v>792</v>
      </c>
      <c r="W8" s="128">
        <f t="shared" si="1"/>
        <v>10</v>
      </c>
      <c r="X8" s="128">
        <f t="shared" si="1"/>
        <v>602</v>
      </c>
      <c r="Y8" s="128">
        <f t="shared" si="1"/>
        <v>76</v>
      </c>
      <c r="Z8" s="127">
        <f t="shared" si="1"/>
        <v>752</v>
      </c>
      <c r="AA8" s="127">
        <f t="shared" si="1"/>
        <v>2</v>
      </c>
      <c r="AB8" s="127">
        <f t="shared" si="1"/>
        <v>610</v>
      </c>
      <c r="AC8" s="127">
        <f t="shared" si="1"/>
        <v>52</v>
      </c>
      <c r="AD8" s="127">
        <f t="shared" si="1"/>
        <v>776</v>
      </c>
      <c r="AE8" s="127">
        <f t="shared" si="1"/>
        <v>30</v>
      </c>
      <c r="AF8" s="127">
        <f t="shared" si="1"/>
        <v>582</v>
      </c>
      <c r="AG8" s="127">
        <f t="shared" si="1"/>
        <v>24</v>
      </c>
      <c r="AH8" s="127">
        <f t="shared" si="1"/>
        <v>804</v>
      </c>
      <c r="AI8" s="54"/>
      <c r="AJ8" s="86"/>
      <c r="AK8" s="87"/>
      <c r="AL8" s="87"/>
      <c r="AM8" s="54"/>
      <c r="AN8" s="54"/>
      <c r="AO8" s="54"/>
    </row>
    <row r="9" spans="1:41" s="51" customFormat="1" ht="31.5" customHeight="1" thickBot="1" x14ac:dyDescent="0.25">
      <c r="A9" s="129"/>
      <c r="B9" s="130" t="s">
        <v>24</v>
      </c>
      <c r="C9" s="131"/>
      <c r="D9" s="131"/>
      <c r="E9" s="131"/>
      <c r="F9" s="131"/>
      <c r="G9" s="131"/>
      <c r="H9" s="132">
        <f t="shared" ref="H9:P9" si="2">H10+H26+H33+H46+H47+H50+H52+H53+H56+H58+H61+H63+H66+H68+H71+H73+H76</f>
        <v>4176</v>
      </c>
      <c r="I9" s="132">
        <f>I10+I26+I33+I44</f>
        <v>194</v>
      </c>
      <c r="J9" s="132">
        <f t="shared" si="2"/>
        <v>3856</v>
      </c>
      <c r="K9" s="132">
        <f t="shared" si="2"/>
        <v>1848</v>
      </c>
      <c r="L9" s="132">
        <f t="shared" si="2"/>
        <v>1886</v>
      </c>
      <c r="M9" s="132">
        <f t="shared" si="2"/>
        <v>1848</v>
      </c>
      <c r="N9" s="132">
        <f t="shared" si="2"/>
        <v>82</v>
      </c>
      <c r="O9" s="132">
        <f t="shared" si="2"/>
        <v>0</v>
      </c>
      <c r="P9" s="132">
        <f t="shared" si="2"/>
        <v>0</v>
      </c>
      <c r="Q9" s="132"/>
      <c r="R9" s="132"/>
      <c r="S9" s="132"/>
      <c r="T9" s="132">
        <f t="shared" ref="T9:AH9" si="3">T10+T26+T33+T46+T47+T50+T52+T53+T56+T58+T61+T63+T66+T68+T71+T73+T76</f>
        <v>0</v>
      </c>
      <c r="U9" s="132">
        <f t="shared" si="3"/>
        <v>612</v>
      </c>
      <c r="V9" s="132">
        <f t="shared" si="3"/>
        <v>792</v>
      </c>
      <c r="W9" s="132">
        <f t="shared" si="3"/>
        <v>10</v>
      </c>
      <c r="X9" s="132">
        <f t="shared" si="3"/>
        <v>530</v>
      </c>
      <c r="Y9" s="132">
        <f t="shared" si="3"/>
        <v>76</v>
      </c>
      <c r="Z9" s="132">
        <f>Z10+Z26+Z33+Z77+Z46+Z73</f>
        <v>572</v>
      </c>
      <c r="AA9" s="132">
        <f t="shared" si="3"/>
        <v>2</v>
      </c>
      <c r="AB9" s="132">
        <f t="shared" si="3"/>
        <v>322</v>
      </c>
      <c r="AC9" s="132">
        <f t="shared" si="3"/>
        <v>52</v>
      </c>
      <c r="AD9" s="132">
        <f t="shared" si="3"/>
        <v>452</v>
      </c>
      <c r="AE9" s="132">
        <f t="shared" si="3"/>
        <v>30</v>
      </c>
      <c r="AF9" s="132">
        <f t="shared" si="3"/>
        <v>366</v>
      </c>
      <c r="AG9" s="132">
        <f t="shared" si="3"/>
        <v>24</v>
      </c>
      <c r="AH9" s="132">
        <f t="shared" si="3"/>
        <v>120</v>
      </c>
      <c r="AI9" s="55"/>
      <c r="AJ9" s="55"/>
      <c r="AK9" s="88"/>
      <c r="AL9" s="88"/>
      <c r="AM9" s="55"/>
      <c r="AN9" s="55"/>
      <c r="AO9" s="55"/>
    </row>
    <row r="10" spans="1:41" s="106" customFormat="1" ht="20.25" customHeight="1" thickBot="1" x14ac:dyDescent="0.25">
      <c r="A10" s="334" t="s">
        <v>303</v>
      </c>
      <c r="B10" s="334" t="s">
        <v>321</v>
      </c>
      <c r="C10" s="335">
        <v>4</v>
      </c>
      <c r="D10" s="335">
        <v>0</v>
      </c>
      <c r="E10" s="335">
        <v>8</v>
      </c>
      <c r="F10" s="335">
        <v>1</v>
      </c>
      <c r="G10" s="335">
        <v>6</v>
      </c>
      <c r="H10" s="336">
        <f>H11+H12+H13+H14+H15+H16+H17+H18+H19+H20+H21+H22+H23+H24+H25</f>
        <v>1476</v>
      </c>
      <c r="I10" s="336">
        <f>I11+I12+I13+I14+I15+I16+I17+I18+I19+I20+I21+I22+I23+I24+I25</f>
        <v>0</v>
      </c>
      <c r="J10" s="336">
        <f t="shared" ref="J10:Z10" si="4">J11+J12+J13+J14+J15+J16+J17+J18+J19+J20+J21+J22+J23+J24+J25</f>
        <v>1404</v>
      </c>
      <c r="K10" s="336">
        <f t="shared" si="4"/>
        <v>676</v>
      </c>
      <c r="L10" s="336">
        <f t="shared" si="4"/>
        <v>696</v>
      </c>
      <c r="M10" s="336">
        <f t="shared" si="4"/>
        <v>676</v>
      </c>
      <c r="N10" s="336">
        <f t="shared" si="4"/>
        <v>32</v>
      </c>
      <c r="O10" s="336">
        <f t="shared" si="4"/>
        <v>0</v>
      </c>
      <c r="P10" s="336">
        <f t="shared" si="4"/>
        <v>0</v>
      </c>
      <c r="Q10" s="336">
        <f t="shared" si="4"/>
        <v>40</v>
      </c>
      <c r="R10" s="336">
        <f t="shared" si="4"/>
        <v>8</v>
      </c>
      <c r="S10" s="336">
        <f t="shared" si="4"/>
        <v>24</v>
      </c>
      <c r="T10" s="336">
        <f t="shared" si="4"/>
        <v>0</v>
      </c>
      <c r="U10" s="336">
        <f>U11+U12+U13+U14+U15+U16+U17+U18+U19+U20+U21+U22+U23+U24+U25</f>
        <v>578</v>
      </c>
      <c r="V10" s="336">
        <f t="shared" si="4"/>
        <v>754</v>
      </c>
      <c r="W10" s="336">
        <f t="shared" si="4"/>
        <v>0</v>
      </c>
      <c r="X10" s="336">
        <f t="shared" si="4"/>
        <v>34</v>
      </c>
      <c r="Y10" s="336">
        <f t="shared" si="4"/>
        <v>0</v>
      </c>
      <c r="Z10" s="336">
        <f t="shared" si="4"/>
        <v>38</v>
      </c>
      <c r="AA10" s="133">
        <f t="shared" ref="AA10:AH10" si="5">AA11+AA12+AA13+AA14+AA15+AA16+AA17+AA18+AA19+AA20+AA21+AA22+AA23+AA25</f>
        <v>0</v>
      </c>
      <c r="AB10" s="133">
        <f t="shared" si="5"/>
        <v>0</v>
      </c>
      <c r="AC10" s="133">
        <f t="shared" si="5"/>
        <v>0</v>
      </c>
      <c r="AD10" s="133">
        <f t="shared" si="5"/>
        <v>0</v>
      </c>
      <c r="AE10" s="133">
        <f t="shared" si="5"/>
        <v>0</v>
      </c>
      <c r="AF10" s="133">
        <f t="shared" si="5"/>
        <v>0</v>
      </c>
      <c r="AG10" s="133">
        <f t="shared" si="5"/>
        <v>0</v>
      </c>
      <c r="AH10" s="133">
        <f t="shared" si="5"/>
        <v>0</v>
      </c>
      <c r="AI10" s="105"/>
      <c r="AJ10" s="105"/>
      <c r="AK10" s="105"/>
      <c r="AL10" s="105"/>
      <c r="AM10" s="105"/>
      <c r="AN10" s="105"/>
      <c r="AO10" s="105"/>
    </row>
    <row r="11" spans="1:41" s="51" customFormat="1" x14ac:dyDescent="0.2">
      <c r="A11" s="337" t="s">
        <v>304</v>
      </c>
      <c r="B11" s="337" t="s">
        <v>50</v>
      </c>
      <c r="C11" s="454" t="s">
        <v>305</v>
      </c>
      <c r="D11" s="338"/>
      <c r="E11" s="339"/>
      <c r="F11" s="340"/>
      <c r="G11" s="341"/>
      <c r="H11" s="339">
        <v>72</v>
      </c>
      <c r="I11" s="341"/>
      <c r="J11" s="338">
        <v>63</v>
      </c>
      <c r="K11" s="338">
        <v>36</v>
      </c>
      <c r="L11" s="338">
        <v>27</v>
      </c>
      <c r="M11" s="338">
        <v>36</v>
      </c>
      <c r="N11" s="340"/>
      <c r="O11" s="340"/>
      <c r="P11" s="340"/>
      <c r="Q11" s="338">
        <v>5</v>
      </c>
      <c r="R11" s="338">
        <v>1</v>
      </c>
      <c r="S11" s="338">
        <v>3</v>
      </c>
      <c r="T11" s="340"/>
      <c r="U11" s="338">
        <v>34</v>
      </c>
      <c r="V11" s="338">
        <v>29</v>
      </c>
      <c r="W11" s="342"/>
      <c r="X11" s="343"/>
      <c r="Y11" s="343"/>
      <c r="Z11" s="344"/>
      <c r="AA11" s="137"/>
      <c r="AB11" s="137"/>
      <c r="AC11" s="137"/>
      <c r="AD11" s="137"/>
      <c r="AE11" s="137"/>
      <c r="AF11" s="137"/>
      <c r="AG11" s="137"/>
      <c r="AH11" s="138"/>
      <c r="AI11" s="55"/>
      <c r="AJ11" s="55"/>
      <c r="AK11" s="55"/>
      <c r="AL11" s="55"/>
      <c r="AM11" s="55"/>
      <c r="AN11" s="55"/>
      <c r="AO11" s="55"/>
    </row>
    <row r="12" spans="1:41" s="50" customFormat="1" x14ac:dyDescent="0.2">
      <c r="A12" s="345" t="s">
        <v>306</v>
      </c>
      <c r="B12" s="345" t="s">
        <v>51</v>
      </c>
      <c r="C12" s="455"/>
      <c r="D12" s="330"/>
      <c r="E12" s="330"/>
      <c r="F12" s="346"/>
      <c r="G12" s="346"/>
      <c r="H12" s="347">
        <v>108</v>
      </c>
      <c r="I12" s="348"/>
      <c r="J12" s="330">
        <v>99</v>
      </c>
      <c r="K12" s="330">
        <v>54</v>
      </c>
      <c r="L12" s="330">
        <v>45</v>
      </c>
      <c r="M12" s="330">
        <v>54</v>
      </c>
      <c r="N12" s="346"/>
      <c r="O12" s="346"/>
      <c r="P12" s="346"/>
      <c r="Q12" s="330">
        <v>5</v>
      </c>
      <c r="R12" s="330">
        <v>1</v>
      </c>
      <c r="S12" s="330">
        <v>3</v>
      </c>
      <c r="T12" s="346"/>
      <c r="U12" s="330">
        <v>34</v>
      </c>
      <c r="V12" s="330">
        <v>65</v>
      </c>
      <c r="W12" s="349"/>
      <c r="X12" s="350"/>
      <c r="Y12" s="350"/>
      <c r="Z12" s="351"/>
      <c r="AA12" s="139"/>
      <c r="AB12" s="139"/>
      <c r="AC12" s="139"/>
      <c r="AD12" s="139"/>
      <c r="AE12" s="139"/>
      <c r="AF12" s="139"/>
      <c r="AG12" s="139"/>
      <c r="AH12" s="140"/>
      <c r="AI12" s="54"/>
      <c r="AJ12" s="54"/>
      <c r="AK12" s="54"/>
      <c r="AL12" s="54"/>
      <c r="AM12" s="54"/>
      <c r="AN12" s="54"/>
      <c r="AO12" s="54"/>
    </row>
    <row r="13" spans="1:41" s="50" customFormat="1" x14ac:dyDescent="0.25">
      <c r="A13" s="345" t="s">
        <v>307</v>
      </c>
      <c r="B13" s="345" t="s">
        <v>0</v>
      </c>
      <c r="C13" s="330"/>
      <c r="D13" s="330" t="s">
        <v>220</v>
      </c>
      <c r="E13" s="330">
        <v>2</v>
      </c>
      <c r="F13" s="346"/>
      <c r="G13" s="352"/>
      <c r="H13" s="347">
        <v>136</v>
      </c>
      <c r="I13" s="348"/>
      <c r="J13" s="330">
        <v>136</v>
      </c>
      <c r="K13" s="330">
        <v>46</v>
      </c>
      <c r="L13" s="330">
        <v>90</v>
      </c>
      <c r="M13" s="330">
        <v>46</v>
      </c>
      <c r="N13" s="346"/>
      <c r="O13" s="346"/>
      <c r="P13" s="346"/>
      <c r="Q13" s="330"/>
      <c r="R13" s="330"/>
      <c r="S13" s="330"/>
      <c r="T13" s="346"/>
      <c r="U13" s="330">
        <v>68</v>
      </c>
      <c r="V13" s="330">
        <v>68</v>
      </c>
      <c r="W13" s="349"/>
      <c r="X13" s="350"/>
      <c r="Y13" s="350"/>
      <c r="Z13" s="351"/>
      <c r="AA13" s="139"/>
      <c r="AB13" s="139"/>
      <c r="AC13" s="139"/>
      <c r="AD13" s="139"/>
      <c r="AE13" s="139"/>
      <c r="AF13" s="139"/>
      <c r="AG13" s="139"/>
      <c r="AH13" s="140"/>
      <c r="AI13" s="54"/>
      <c r="AJ13" s="54"/>
      <c r="AK13" s="54"/>
      <c r="AL13" s="54"/>
      <c r="AM13" s="54"/>
      <c r="AN13" s="54"/>
      <c r="AO13" s="54"/>
    </row>
    <row r="14" spans="1:41" s="50" customFormat="1" x14ac:dyDescent="0.2">
      <c r="A14" s="345" t="s">
        <v>308</v>
      </c>
      <c r="B14" s="353" t="s">
        <v>216</v>
      </c>
      <c r="C14" s="330"/>
      <c r="D14" s="330"/>
      <c r="E14" s="330">
        <v>2</v>
      </c>
      <c r="F14" s="346"/>
      <c r="G14" s="330"/>
      <c r="H14" s="347">
        <v>72</v>
      </c>
      <c r="I14" s="348"/>
      <c r="J14" s="330">
        <v>72</v>
      </c>
      <c r="K14" s="330">
        <v>34</v>
      </c>
      <c r="L14" s="330">
        <v>38</v>
      </c>
      <c r="M14" s="330">
        <v>34</v>
      </c>
      <c r="N14" s="346"/>
      <c r="O14" s="346"/>
      <c r="P14" s="346"/>
      <c r="Q14" s="330"/>
      <c r="R14" s="330"/>
      <c r="S14" s="330"/>
      <c r="T14" s="346"/>
      <c r="U14" s="330">
        <v>34</v>
      </c>
      <c r="V14" s="330">
        <v>38</v>
      </c>
      <c r="W14" s="349"/>
      <c r="X14" s="350"/>
      <c r="Y14" s="350"/>
      <c r="Z14" s="351"/>
      <c r="AA14" s="139"/>
      <c r="AB14" s="139"/>
      <c r="AC14" s="139"/>
      <c r="AD14" s="139"/>
      <c r="AE14" s="139"/>
      <c r="AF14" s="139"/>
      <c r="AG14" s="139"/>
      <c r="AH14" s="140"/>
      <c r="AI14" s="54"/>
      <c r="AJ14" s="54"/>
      <c r="AK14" s="54"/>
      <c r="AL14" s="54"/>
      <c r="AM14" s="54"/>
      <c r="AN14" s="54"/>
      <c r="AO14" s="54"/>
    </row>
    <row r="15" spans="1:41" s="50" customFormat="1" x14ac:dyDescent="0.2">
      <c r="A15" s="345" t="s">
        <v>309</v>
      </c>
      <c r="B15" s="345" t="s">
        <v>217</v>
      </c>
      <c r="C15" s="330"/>
      <c r="D15" s="330"/>
      <c r="E15" s="330">
        <v>4</v>
      </c>
      <c r="F15" s="346"/>
      <c r="G15" s="330"/>
      <c r="H15" s="347">
        <v>72</v>
      </c>
      <c r="I15" s="348"/>
      <c r="J15" s="330">
        <v>72</v>
      </c>
      <c r="K15" s="330">
        <v>28</v>
      </c>
      <c r="L15" s="330">
        <v>44</v>
      </c>
      <c r="M15" s="330">
        <v>28</v>
      </c>
      <c r="N15" s="346"/>
      <c r="O15" s="346"/>
      <c r="P15" s="346"/>
      <c r="Q15" s="330"/>
      <c r="R15" s="330"/>
      <c r="S15" s="330"/>
      <c r="T15" s="346"/>
      <c r="U15" s="330"/>
      <c r="V15" s="330"/>
      <c r="W15" s="349"/>
      <c r="X15" s="350">
        <v>34</v>
      </c>
      <c r="Y15" s="350"/>
      <c r="Z15" s="354">
        <v>38</v>
      </c>
      <c r="AA15" s="139"/>
      <c r="AB15" s="139"/>
      <c r="AC15" s="139"/>
      <c r="AD15" s="139"/>
      <c r="AE15" s="139"/>
      <c r="AF15" s="139"/>
      <c r="AG15" s="139"/>
      <c r="AH15" s="140"/>
      <c r="AI15" s="54"/>
      <c r="AJ15" s="54"/>
      <c r="AK15" s="54"/>
      <c r="AL15" s="54"/>
      <c r="AM15" s="54"/>
      <c r="AN15" s="54"/>
      <c r="AO15" s="54"/>
    </row>
    <row r="16" spans="1:41" s="50" customFormat="1" x14ac:dyDescent="0.2">
      <c r="A16" s="345" t="s">
        <v>310</v>
      </c>
      <c r="B16" s="345" t="s">
        <v>221</v>
      </c>
      <c r="C16" s="330"/>
      <c r="D16" s="330"/>
      <c r="E16" s="355">
        <v>2</v>
      </c>
      <c r="F16" s="346"/>
      <c r="G16" s="330"/>
      <c r="H16" s="347">
        <v>72</v>
      </c>
      <c r="I16" s="348"/>
      <c r="J16" s="330">
        <v>72</v>
      </c>
      <c r="K16" s="330">
        <v>70</v>
      </c>
      <c r="L16" s="330">
        <v>2</v>
      </c>
      <c r="M16" s="330">
        <v>70</v>
      </c>
      <c r="N16" s="346"/>
      <c r="O16" s="346"/>
      <c r="P16" s="346"/>
      <c r="Q16" s="330"/>
      <c r="R16" s="330"/>
      <c r="S16" s="330"/>
      <c r="T16" s="346"/>
      <c r="U16" s="330">
        <v>34</v>
      </c>
      <c r="V16" s="330">
        <v>38</v>
      </c>
      <c r="W16" s="349"/>
      <c r="X16" s="350"/>
      <c r="Y16" s="350"/>
      <c r="Z16" s="351"/>
      <c r="AA16" s="139"/>
      <c r="AB16" s="139"/>
      <c r="AC16" s="139"/>
      <c r="AD16" s="139"/>
      <c r="AE16" s="139"/>
      <c r="AF16" s="139"/>
      <c r="AG16" s="139"/>
      <c r="AH16" s="140"/>
      <c r="AI16" s="54"/>
      <c r="AJ16" s="54"/>
      <c r="AK16" s="54"/>
      <c r="AL16" s="54"/>
      <c r="AM16" s="54"/>
      <c r="AN16" s="54"/>
      <c r="AO16" s="54"/>
    </row>
    <row r="17" spans="1:41" s="50" customFormat="1" x14ac:dyDescent="0.2">
      <c r="A17" s="345" t="s">
        <v>311</v>
      </c>
      <c r="B17" s="345" t="s">
        <v>2</v>
      </c>
      <c r="C17" s="330">
        <v>2</v>
      </c>
      <c r="D17" s="330" t="s">
        <v>220</v>
      </c>
      <c r="E17" s="330"/>
      <c r="F17" s="346"/>
      <c r="G17" s="330" t="s">
        <v>322</v>
      </c>
      <c r="H17" s="347">
        <v>306</v>
      </c>
      <c r="I17" s="348"/>
      <c r="J17" s="330">
        <v>288</v>
      </c>
      <c r="K17" s="330">
        <v>114</v>
      </c>
      <c r="L17" s="330">
        <v>174</v>
      </c>
      <c r="M17" s="330">
        <v>114</v>
      </c>
      <c r="N17" s="346"/>
      <c r="O17" s="346"/>
      <c r="P17" s="346"/>
      <c r="Q17" s="330">
        <v>10</v>
      </c>
      <c r="R17" s="330">
        <v>2</v>
      </c>
      <c r="S17" s="330">
        <v>6</v>
      </c>
      <c r="T17" s="330"/>
      <c r="U17" s="330">
        <v>102</v>
      </c>
      <c r="V17" s="330">
        <v>186</v>
      </c>
      <c r="W17" s="349"/>
      <c r="X17" s="350"/>
      <c r="Y17" s="350"/>
      <c r="Z17" s="351"/>
      <c r="AA17" s="139"/>
      <c r="AB17" s="139"/>
      <c r="AC17" s="139"/>
      <c r="AD17" s="139"/>
      <c r="AE17" s="139"/>
      <c r="AF17" s="139"/>
      <c r="AG17" s="139"/>
      <c r="AH17" s="140"/>
      <c r="AI17" s="54"/>
      <c r="AJ17" s="54"/>
      <c r="AK17" s="54"/>
      <c r="AL17" s="54"/>
      <c r="AM17" s="54"/>
      <c r="AN17" s="54"/>
      <c r="AO17" s="54"/>
    </row>
    <row r="18" spans="1:41" s="50" customFormat="1" ht="12.75" customHeight="1" x14ac:dyDescent="0.25">
      <c r="A18" s="345" t="s">
        <v>312</v>
      </c>
      <c r="B18" s="345" t="s">
        <v>52</v>
      </c>
      <c r="C18" s="330">
        <v>2</v>
      </c>
      <c r="D18" s="352"/>
      <c r="E18" s="352"/>
      <c r="F18" s="352"/>
      <c r="G18" s="330"/>
      <c r="H18" s="347">
        <v>108</v>
      </c>
      <c r="I18" s="348"/>
      <c r="J18" s="330">
        <v>90</v>
      </c>
      <c r="K18" s="330">
        <v>80</v>
      </c>
      <c r="L18" s="330">
        <v>10</v>
      </c>
      <c r="M18" s="330">
        <v>80</v>
      </c>
      <c r="N18" s="352"/>
      <c r="O18" s="346"/>
      <c r="P18" s="346"/>
      <c r="Q18" s="330">
        <v>10</v>
      </c>
      <c r="R18" s="330">
        <v>2</v>
      </c>
      <c r="S18" s="330">
        <v>6</v>
      </c>
      <c r="T18" s="346"/>
      <c r="U18" s="330">
        <v>34</v>
      </c>
      <c r="V18" s="330">
        <v>56</v>
      </c>
      <c r="W18" s="349"/>
      <c r="X18" s="350"/>
      <c r="Y18" s="350"/>
      <c r="Z18" s="351"/>
      <c r="AA18" s="139"/>
      <c r="AB18" s="139"/>
      <c r="AC18" s="139"/>
      <c r="AD18" s="139"/>
      <c r="AE18" s="139"/>
      <c r="AF18" s="139"/>
      <c r="AG18" s="139"/>
      <c r="AH18" s="140"/>
      <c r="AI18" s="54"/>
      <c r="AJ18" s="54"/>
      <c r="AK18" s="54"/>
      <c r="AL18" s="54"/>
      <c r="AM18" s="54"/>
      <c r="AN18" s="54"/>
      <c r="AO18" s="54"/>
    </row>
    <row r="19" spans="1:41" s="50" customFormat="1" ht="15.75" customHeight="1" x14ac:dyDescent="0.25">
      <c r="A19" s="345" t="s">
        <v>313</v>
      </c>
      <c r="B19" s="353" t="s">
        <v>1</v>
      </c>
      <c r="C19" s="352"/>
      <c r="D19" s="330">
        <v>1</v>
      </c>
      <c r="E19" s="330">
        <v>2</v>
      </c>
      <c r="F19" s="346"/>
      <c r="G19" s="330"/>
      <c r="H19" s="347">
        <v>72</v>
      </c>
      <c r="I19" s="356"/>
      <c r="J19" s="330">
        <v>72</v>
      </c>
      <c r="K19" s="330">
        <v>58</v>
      </c>
      <c r="L19" s="330">
        <v>14</v>
      </c>
      <c r="M19" s="330">
        <v>58</v>
      </c>
      <c r="N19" s="346"/>
      <c r="O19" s="346"/>
      <c r="P19" s="346"/>
      <c r="Q19" s="330"/>
      <c r="R19" s="330"/>
      <c r="S19" s="330"/>
      <c r="T19" s="346"/>
      <c r="U19" s="330">
        <v>34</v>
      </c>
      <c r="V19" s="330">
        <v>38</v>
      </c>
      <c r="W19" s="349"/>
      <c r="X19" s="357"/>
      <c r="Y19" s="357"/>
      <c r="Z19" s="351"/>
      <c r="AA19" s="141"/>
      <c r="AB19" s="141"/>
      <c r="AC19" s="141"/>
      <c r="AD19" s="141"/>
      <c r="AE19" s="141"/>
      <c r="AF19" s="141"/>
      <c r="AG19" s="141"/>
      <c r="AH19" s="142"/>
      <c r="AI19" s="54"/>
      <c r="AJ19" s="54"/>
      <c r="AK19" s="54"/>
      <c r="AL19" s="54"/>
      <c r="AM19" s="54"/>
      <c r="AN19" s="54"/>
      <c r="AO19" s="54"/>
    </row>
    <row r="20" spans="1:41" s="51" customFormat="1" x14ac:dyDescent="0.2">
      <c r="A20" s="345" t="s">
        <v>314</v>
      </c>
      <c r="B20" s="353" t="s">
        <v>283</v>
      </c>
      <c r="C20" s="330"/>
      <c r="D20" s="330"/>
      <c r="E20" s="330">
        <v>2</v>
      </c>
      <c r="F20" s="330"/>
      <c r="G20" s="330"/>
      <c r="H20" s="347">
        <v>68</v>
      </c>
      <c r="I20" s="356"/>
      <c r="J20" s="330">
        <v>68</v>
      </c>
      <c r="K20" s="330">
        <v>46</v>
      </c>
      <c r="L20" s="330">
        <v>22</v>
      </c>
      <c r="M20" s="330">
        <v>46</v>
      </c>
      <c r="N20" s="346"/>
      <c r="O20" s="346"/>
      <c r="P20" s="346"/>
      <c r="Q20" s="358"/>
      <c r="R20" s="358"/>
      <c r="S20" s="358"/>
      <c r="T20" s="346"/>
      <c r="U20" s="330">
        <v>34</v>
      </c>
      <c r="V20" s="330">
        <v>34</v>
      </c>
      <c r="W20" s="359"/>
      <c r="X20" s="350"/>
      <c r="Y20" s="350"/>
      <c r="Z20" s="351"/>
      <c r="AA20" s="139"/>
      <c r="AB20" s="139"/>
      <c r="AC20" s="139"/>
      <c r="AD20" s="139"/>
      <c r="AE20" s="139"/>
      <c r="AF20" s="139"/>
      <c r="AG20" s="139"/>
      <c r="AH20" s="140"/>
      <c r="AI20" s="55"/>
      <c r="AJ20" s="55"/>
      <c r="AK20" s="55"/>
      <c r="AL20" s="55"/>
      <c r="AM20" s="55"/>
      <c r="AN20" s="55"/>
      <c r="AO20" s="55"/>
    </row>
    <row r="21" spans="1:41" s="52" customFormat="1" x14ac:dyDescent="0.25">
      <c r="A21" s="345" t="s">
        <v>315</v>
      </c>
      <c r="B21" s="345" t="s">
        <v>71</v>
      </c>
      <c r="C21" s="330">
        <v>2</v>
      </c>
      <c r="D21" s="352"/>
      <c r="E21" s="330"/>
      <c r="F21" s="346"/>
      <c r="G21" s="330" t="s">
        <v>322</v>
      </c>
      <c r="H21" s="347">
        <v>180</v>
      </c>
      <c r="I21" s="360"/>
      <c r="J21" s="330">
        <v>162</v>
      </c>
      <c r="K21" s="330">
        <v>34</v>
      </c>
      <c r="L21" s="330">
        <v>128</v>
      </c>
      <c r="M21" s="330">
        <v>34</v>
      </c>
      <c r="N21" s="346"/>
      <c r="O21" s="346"/>
      <c r="P21" s="346"/>
      <c r="Q21" s="330">
        <v>10</v>
      </c>
      <c r="R21" s="330">
        <v>2</v>
      </c>
      <c r="S21" s="330">
        <v>6</v>
      </c>
      <c r="T21" s="346"/>
      <c r="U21" s="330">
        <v>68</v>
      </c>
      <c r="V21" s="330">
        <v>94</v>
      </c>
      <c r="W21" s="361"/>
      <c r="X21" s="350"/>
      <c r="Y21" s="350"/>
      <c r="Z21" s="351"/>
      <c r="AA21" s="139"/>
      <c r="AB21" s="139"/>
      <c r="AC21" s="139"/>
      <c r="AD21" s="139"/>
      <c r="AE21" s="139"/>
      <c r="AF21" s="139"/>
      <c r="AG21" s="139"/>
      <c r="AH21" s="140"/>
      <c r="AI21" s="54"/>
      <c r="AJ21" s="54"/>
      <c r="AK21" s="54"/>
      <c r="AL21" s="54"/>
      <c r="AM21" s="54"/>
      <c r="AN21" s="54"/>
      <c r="AO21" s="54"/>
    </row>
    <row r="22" spans="1:41" s="50" customFormat="1" x14ac:dyDescent="0.2">
      <c r="A22" s="345" t="s">
        <v>316</v>
      </c>
      <c r="B22" s="353" t="s">
        <v>72</v>
      </c>
      <c r="C22" s="330"/>
      <c r="D22" s="330"/>
      <c r="E22" s="330">
        <v>2</v>
      </c>
      <c r="F22" s="346"/>
      <c r="G22" s="348"/>
      <c r="H22" s="347">
        <v>72</v>
      </c>
      <c r="I22" s="356"/>
      <c r="J22" s="330">
        <v>72</v>
      </c>
      <c r="K22" s="330">
        <v>38</v>
      </c>
      <c r="L22" s="330">
        <v>34</v>
      </c>
      <c r="M22" s="330">
        <v>38</v>
      </c>
      <c r="N22" s="362"/>
      <c r="O22" s="362"/>
      <c r="P22" s="362"/>
      <c r="Q22" s="362"/>
      <c r="R22" s="362"/>
      <c r="S22" s="362"/>
      <c r="T22" s="362"/>
      <c r="U22" s="330">
        <v>34</v>
      </c>
      <c r="V22" s="330">
        <v>38</v>
      </c>
      <c r="W22" s="349"/>
      <c r="X22" s="350"/>
      <c r="Y22" s="350"/>
      <c r="Z22" s="351"/>
      <c r="AA22" s="139"/>
      <c r="AB22" s="139"/>
      <c r="AC22" s="139"/>
      <c r="AD22" s="139"/>
      <c r="AE22" s="139"/>
      <c r="AF22" s="139"/>
      <c r="AG22" s="139"/>
      <c r="AH22" s="140"/>
      <c r="AI22" s="54"/>
      <c r="AJ22" s="54"/>
      <c r="AK22" s="54"/>
      <c r="AL22" s="54"/>
      <c r="AM22" s="54"/>
      <c r="AN22" s="54"/>
      <c r="AO22" s="54"/>
    </row>
    <row r="23" spans="1:41" s="50" customFormat="1" x14ac:dyDescent="0.2">
      <c r="A23" s="345" t="s">
        <v>317</v>
      </c>
      <c r="B23" s="345" t="s">
        <v>73</v>
      </c>
      <c r="C23" s="363"/>
      <c r="D23" s="363"/>
      <c r="E23" s="330">
        <v>2</v>
      </c>
      <c r="F23" s="364"/>
      <c r="G23" s="364"/>
      <c r="H23" s="347">
        <v>72</v>
      </c>
      <c r="I23" s="356"/>
      <c r="J23" s="330">
        <v>72</v>
      </c>
      <c r="K23" s="330">
        <v>24</v>
      </c>
      <c r="L23" s="330">
        <v>48</v>
      </c>
      <c r="M23" s="330">
        <v>24</v>
      </c>
      <c r="N23" s="364"/>
      <c r="O23" s="364"/>
      <c r="P23" s="364"/>
      <c r="Q23" s="364"/>
      <c r="R23" s="364"/>
      <c r="S23" s="364"/>
      <c r="T23" s="364"/>
      <c r="U23" s="330">
        <v>34</v>
      </c>
      <c r="V23" s="330">
        <v>38</v>
      </c>
      <c r="W23" s="349"/>
      <c r="X23" s="350"/>
      <c r="Y23" s="350"/>
      <c r="Z23" s="351"/>
      <c r="AA23" s="139"/>
      <c r="AB23" s="139"/>
      <c r="AC23" s="139"/>
      <c r="AD23" s="139"/>
      <c r="AE23" s="139"/>
      <c r="AF23" s="139"/>
      <c r="AG23" s="139"/>
      <c r="AH23" s="140"/>
      <c r="AI23" s="54"/>
      <c r="AJ23" s="54"/>
      <c r="AK23" s="54"/>
      <c r="AL23" s="54"/>
      <c r="AM23" s="54"/>
      <c r="AN23" s="54"/>
      <c r="AO23" s="54"/>
    </row>
    <row r="24" spans="1:41" s="50" customFormat="1" x14ac:dyDescent="0.25">
      <c r="A24" s="345" t="s">
        <v>318</v>
      </c>
      <c r="B24" s="345" t="s">
        <v>319</v>
      </c>
      <c r="C24" s="352"/>
      <c r="D24" s="352"/>
      <c r="E24" s="330">
        <v>1</v>
      </c>
      <c r="F24" s="352"/>
      <c r="G24" s="352"/>
      <c r="H24" s="347">
        <v>34</v>
      </c>
      <c r="I24" s="356"/>
      <c r="J24" s="330">
        <v>34</v>
      </c>
      <c r="K24" s="330">
        <v>14</v>
      </c>
      <c r="L24" s="330">
        <v>20</v>
      </c>
      <c r="M24" s="330">
        <v>14</v>
      </c>
      <c r="N24" s="347"/>
      <c r="O24" s="352"/>
      <c r="P24" s="352"/>
      <c r="Q24" s="352"/>
      <c r="R24" s="352"/>
      <c r="S24" s="352"/>
      <c r="T24" s="352"/>
      <c r="U24" s="330">
        <v>34</v>
      </c>
      <c r="V24" s="365"/>
      <c r="W24" s="349"/>
      <c r="X24" s="350"/>
      <c r="Y24" s="350"/>
      <c r="Z24" s="351"/>
      <c r="AA24" s="332"/>
      <c r="AB24" s="332"/>
      <c r="AC24" s="332"/>
      <c r="AD24" s="332"/>
      <c r="AE24" s="332"/>
      <c r="AF24" s="332"/>
      <c r="AG24" s="332"/>
      <c r="AH24" s="144"/>
      <c r="AI24" s="54"/>
      <c r="AJ24" s="54"/>
      <c r="AK24" s="54"/>
      <c r="AL24" s="54"/>
      <c r="AM24" s="54"/>
      <c r="AN24" s="54"/>
      <c r="AO24" s="54"/>
    </row>
    <row r="25" spans="1:41" s="53" customFormat="1" ht="15.75" thickBot="1" x14ac:dyDescent="0.25">
      <c r="A25" s="366" t="s">
        <v>220</v>
      </c>
      <c r="B25" s="366" t="s">
        <v>218</v>
      </c>
      <c r="C25" s="367"/>
      <c r="D25" s="367"/>
      <c r="E25" s="367"/>
      <c r="F25" s="367" t="s">
        <v>320</v>
      </c>
      <c r="G25" s="367"/>
      <c r="H25" s="368">
        <v>32</v>
      </c>
      <c r="I25" s="369"/>
      <c r="J25" s="333">
        <v>32</v>
      </c>
      <c r="K25" s="367"/>
      <c r="L25" s="367"/>
      <c r="M25" s="367"/>
      <c r="N25" s="368">
        <v>32</v>
      </c>
      <c r="O25" s="367"/>
      <c r="P25" s="367"/>
      <c r="Q25" s="367"/>
      <c r="R25" s="367"/>
      <c r="S25" s="367"/>
      <c r="T25" s="367"/>
      <c r="U25" s="333"/>
      <c r="V25" s="333">
        <v>32</v>
      </c>
      <c r="W25" s="370"/>
      <c r="X25" s="371"/>
      <c r="Y25" s="371"/>
      <c r="Z25" s="351"/>
      <c r="AA25" s="143"/>
      <c r="AB25" s="143"/>
      <c r="AC25" s="143"/>
      <c r="AD25" s="143"/>
      <c r="AE25" s="143"/>
      <c r="AF25" s="143"/>
      <c r="AG25" s="143"/>
      <c r="AH25" s="144"/>
      <c r="AI25" s="54"/>
      <c r="AJ25" s="54"/>
      <c r="AK25" s="54"/>
      <c r="AL25" s="54"/>
      <c r="AM25" s="54"/>
      <c r="AN25" s="54"/>
      <c r="AO25" s="54"/>
    </row>
    <row r="26" spans="1:41" s="122" customFormat="1" ht="29.25" customHeight="1" thickBot="1" x14ac:dyDescent="0.25">
      <c r="A26" s="145" t="s">
        <v>222</v>
      </c>
      <c r="B26" s="146" t="s">
        <v>223</v>
      </c>
      <c r="C26" s="147">
        <v>1</v>
      </c>
      <c r="D26" s="147"/>
      <c r="E26" s="148">
        <v>4</v>
      </c>
      <c r="F26" s="147"/>
      <c r="G26" s="147">
        <v>5</v>
      </c>
      <c r="H26" s="329">
        <f>H27+H28+H29+H30+H31+H32</f>
        <v>540</v>
      </c>
      <c r="I26" s="148">
        <f>I27+I28+I29+I30+I31+I32</f>
        <v>20</v>
      </c>
      <c r="J26" s="148">
        <f>J27+J28+J29+J30+J31+J32</f>
        <v>520</v>
      </c>
      <c r="K26" s="148">
        <f t="shared" ref="K26:AH26" si="6">K27+K28+K29+K30+K31+K32</f>
        <v>276</v>
      </c>
      <c r="L26" s="148">
        <f t="shared" si="6"/>
        <v>244</v>
      </c>
      <c r="M26" s="148">
        <f t="shared" si="6"/>
        <v>276</v>
      </c>
      <c r="N26" s="148">
        <f t="shared" si="6"/>
        <v>0</v>
      </c>
      <c r="O26" s="148">
        <f t="shared" si="6"/>
        <v>0</v>
      </c>
      <c r="P26" s="148">
        <f t="shared" si="6"/>
        <v>0</v>
      </c>
      <c r="Q26" s="148">
        <f t="shared" si="6"/>
        <v>0</v>
      </c>
      <c r="R26" s="148">
        <f t="shared" si="6"/>
        <v>0</v>
      </c>
      <c r="S26" s="148">
        <f t="shared" si="6"/>
        <v>0</v>
      </c>
      <c r="T26" s="148">
        <f t="shared" si="6"/>
        <v>0</v>
      </c>
      <c r="U26" s="148">
        <f t="shared" si="6"/>
        <v>0</v>
      </c>
      <c r="V26" s="148">
        <f t="shared" si="6"/>
        <v>0</v>
      </c>
      <c r="W26" s="148">
        <f t="shared" si="6"/>
        <v>0</v>
      </c>
      <c r="X26" s="148">
        <f>X27+X28+X29+X30+X31+X32</f>
        <v>176</v>
      </c>
      <c r="Y26" s="148">
        <f t="shared" si="6"/>
        <v>18</v>
      </c>
      <c r="Z26" s="148">
        <f t="shared" si="6"/>
        <v>88</v>
      </c>
      <c r="AA26" s="148">
        <f t="shared" si="6"/>
        <v>0</v>
      </c>
      <c r="AB26" s="148">
        <f t="shared" si="6"/>
        <v>130</v>
      </c>
      <c r="AC26" s="148">
        <f t="shared" si="6"/>
        <v>2</v>
      </c>
      <c r="AD26" s="148">
        <f t="shared" si="6"/>
        <v>56</v>
      </c>
      <c r="AE26" s="148">
        <f t="shared" si="6"/>
        <v>0</v>
      </c>
      <c r="AF26" s="148">
        <f t="shared" si="6"/>
        <v>30</v>
      </c>
      <c r="AG26" s="148">
        <f t="shared" si="6"/>
        <v>0</v>
      </c>
      <c r="AH26" s="148">
        <f t="shared" si="6"/>
        <v>40</v>
      </c>
    </row>
    <row r="27" spans="1:41" s="50" customFormat="1" ht="15.75" customHeight="1" x14ac:dyDescent="0.25">
      <c r="A27" s="149" t="s">
        <v>224</v>
      </c>
      <c r="B27" s="150" t="s">
        <v>225</v>
      </c>
      <c r="C27" s="137"/>
      <c r="D27" s="151"/>
      <c r="E27" s="137">
        <v>4</v>
      </c>
      <c r="F27" s="151"/>
      <c r="G27" s="137"/>
      <c r="H27" s="134">
        <f>J27+I27+Q27+R27+S27+N27</f>
        <v>72</v>
      </c>
      <c r="I27" s="152">
        <f>W27+Y27+AA27+AC27+AE27+AG27</f>
        <v>4</v>
      </c>
      <c r="J27" s="135">
        <f>X27+Z27+AB27+AD27+AF27+AH27</f>
        <v>68</v>
      </c>
      <c r="K27" s="153">
        <f>M27+O27+P27</f>
        <v>0</v>
      </c>
      <c r="L27" s="153">
        <f>J27-M27</f>
        <v>68</v>
      </c>
      <c r="M27" s="154"/>
      <c r="N27" s="151"/>
      <c r="O27" s="151"/>
      <c r="P27" s="151"/>
      <c r="Q27" s="137"/>
      <c r="R27" s="137"/>
      <c r="S27" s="137"/>
      <c r="T27" s="151"/>
      <c r="U27" s="151"/>
      <c r="V27" s="151"/>
      <c r="W27" s="151"/>
      <c r="X27" s="155">
        <v>36</v>
      </c>
      <c r="Y27" s="156">
        <v>4</v>
      </c>
      <c r="Z27" s="157">
        <v>32</v>
      </c>
      <c r="AA27" s="156"/>
      <c r="AB27" s="155"/>
      <c r="AC27" s="158"/>
      <c r="AD27" s="159"/>
      <c r="AE27" s="160"/>
      <c r="AF27" s="156"/>
      <c r="AG27" s="156"/>
      <c r="AH27" s="154"/>
      <c r="AI27" s="54"/>
      <c r="AJ27" s="54"/>
      <c r="AK27" s="54"/>
      <c r="AL27" s="54"/>
      <c r="AM27" s="54"/>
      <c r="AN27" s="54"/>
      <c r="AO27" s="54"/>
    </row>
    <row r="28" spans="1:41" s="50" customFormat="1" ht="34.5" customHeight="1" x14ac:dyDescent="0.2">
      <c r="A28" s="161" t="s">
        <v>226</v>
      </c>
      <c r="B28" s="162" t="s">
        <v>227</v>
      </c>
      <c r="C28" s="139"/>
      <c r="D28" s="141"/>
      <c r="E28" s="139">
        <v>6</v>
      </c>
      <c r="F28" s="141"/>
      <c r="G28" s="139" t="s">
        <v>282</v>
      </c>
      <c r="H28" s="163">
        <f t="shared" ref="H28:H32" si="7">J28+I28+Q28+R28+S28+N28</f>
        <v>164</v>
      </c>
      <c r="I28" s="164">
        <f t="shared" ref="I28:I32" si="8">W28+Y28+AA28+AC28+AE28+AG28</f>
        <v>16</v>
      </c>
      <c r="J28" s="135">
        <f t="shared" ref="J28:J32" si="9">X28+Z28+AB28+AD28+AF28+AH28</f>
        <v>148</v>
      </c>
      <c r="K28" s="136">
        <f t="shared" ref="K28:K32" si="10">M28+O28+P28</f>
        <v>82</v>
      </c>
      <c r="L28" s="136">
        <f t="shared" ref="L28:L32" si="11">J28-M28</f>
        <v>66</v>
      </c>
      <c r="M28" s="165">
        <v>82</v>
      </c>
      <c r="N28" s="141"/>
      <c r="O28" s="141"/>
      <c r="P28" s="141"/>
      <c r="Q28" s="139"/>
      <c r="R28" s="139"/>
      <c r="S28" s="139"/>
      <c r="T28" s="141"/>
      <c r="U28" s="141"/>
      <c r="V28" s="141"/>
      <c r="W28" s="139"/>
      <c r="X28" s="139">
        <f>16+36</f>
        <v>52</v>
      </c>
      <c r="Y28" s="139">
        <v>14</v>
      </c>
      <c r="Z28" s="166">
        <f>72-36</f>
        <v>36</v>
      </c>
      <c r="AA28" s="139"/>
      <c r="AB28" s="168">
        <v>24</v>
      </c>
      <c r="AC28" s="139">
        <v>2</v>
      </c>
      <c r="AD28" s="139">
        <v>36</v>
      </c>
      <c r="AE28" s="139"/>
      <c r="AF28" s="139"/>
      <c r="AG28" s="139"/>
      <c r="AH28" s="167"/>
      <c r="AI28" s="54"/>
      <c r="AJ28" s="54"/>
      <c r="AK28" s="54"/>
      <c r="AL28" s="54"/>
      <c r="AM28" s="54"/>
      <c r="AN28" s="54"/>
      <c r="AO28" s="54"/>
    </row>
    <row r="29" spans="1:41" s="50" customFormat="1" x14ac:dyDescent="0.2">
      <c r="A29" s="161" t="s">
        <v>228</v>
      </c>
      <c r="B29" s="162" t="s">
        <v>3</v>
      </c>
      <c r="C29" s="139"/>
      <c r="D29" s="141"/>
      <c r="E29" s="139">
        <v>3</v>
      </c>
      <c r="F29" s="141"/>
      <c r="G29" s="139"/>
      <c r="H29" s="163">
        <f>J29+I29+Q29+R29+S29+N29</f>
        <v>68</v>
      </c>
      <c r="I29" s="164">
        <f t="shared" si="8"/>
        <v>0</v>
      </c>
      <c r="J29" s="135">
        <f t="shared" si="9"/>
        <v>68</v>
      </c>
      <c r="K29" s="136">
        <f t="shared" si="10"/>
        <v>28</v>
      </c>
      <c r="L29" s="136">
        <f t="shared" si="11"/>
        <v>40</v>
      </c>
      <c r="M29" s="165">
        <v>28</v>
      </c>
      <c r="N29" s="141"/>
      <c r="O29" s="141"/>
      <c r="P29" s="141"/>
      <c r="Q29" s="141"/>
      <c r="R29" s="141"/>
      <c r="S29" s="139"/>
      <c r="T29" s="141"/>
      <c r="U29" s="141"/>
      <c r="V29" s="141"/>
      <c r="W29" s="141"/>
      <c r="X29" s="139">
        <v>68</v>
      </c>
      <c r="Y29" s="139"/>
      <c r="Z29" s="166"/>
      <c r="AA29" s="139"/>
      <c r="AB29" s="139"/>
      <c r="AC29" s="139"/>
      <c r="AD29" s="139"/>
      <c r="AE29" s="139"/>
      <c r="AF29" s="139"/>
      <c r="AG29" s="139"/>
      <c r="AH29" s="139"/>
      <c r="AI29" s="54"/>
      <c r="AJ29" s="54"/>
      <c r="AK29" s="54"/>
      <c r="AL29" s="54"/>
      <c r="AM29" s="54"/>
      <c r="AN29" s="54"/>
      <c r="AO29" s="54"/>
    </row>
    <row r="30" spans="1:41" s="54" customFormat="1" ht="18" customHeight="1" x14ac:dyDescent="0.2">
      <c r="A30" s="161" t="s">
        <v>229</v>
      </c>
      <c r="B30" s="162" t="s">
        <v>1</v>
      </c>
      <c r="C30" s="141"/>
      <c r="D30" s="141"/>
      <c r="E30" s="168" t="s">
        <v>246</v>
      </c>
      <c r="F30" s="141"/>
      <c r="G30" s="141"/>
      <c r="H30" s="163">
        <f t="shared" si="7"/>
        <v>164</v>
      </c>
      <c r="I30" s="164">
        <f t="shared" si="8"/>
        <v>0</v>
      </c>
      <c r="J30" s="135">
        <f t="shared" si="9"/>
        <v>164</v>
      </c>
      <c r="K30" s="136">
        <f t="shared" si="10"/>
        <v>142</v>
      </c>
      <c r="L30" s="136">
        <f t="shared" si="11"/>
        <v>22</v>
      </c>
      <c r="M30" s="165">
        <v>142</v>
      </c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39">
        <v>20</v>
      </c>
      <c r="Y30" s="139"/>
      <c r="Z30" s="166">
        <v>20</v>
      </c>
      <c r="AA30" s="139"/>
      <c r="AB30" s="139">
        <v>34</v>
      </c>
      <c r="AC30" s="139"/>
      <c r="AD30" s="139">
        <v>20</v>
      </c>
      <c r="AE30" s="139"/>
      <c r="AF30" s="139">
        <f>16+14</f>
        <v>30</v>
      </c>
      <c r="AG30" s="139"/>
      <c r="AH30" s="139">
        <v>40</v>
      </c>
    </row>
    <row r="31" spans="1:41" s="54" customFormat="1" ht="20.25" customHeight="1" x14ac:dyDescent="0.25">
      <c r="A31" s="161" t="s">
        <v>230</v>
      </c>
      <c r="B31" s="169" t="s">
        <v>272</v>
      </c>
      <c r="C31" s="165"/>
      <c r="D31" s="165"/>
      <c r="E31" s="165">
        <v>5</v>
      </c>
      <c r="F31" s="165"/>
      <c r="G31" s="165"/>
      <c r="H31" s="163">
        <f t="shared" si="7"/>
        <v>36</v>
      </c>
      <c r="I31" s="164">
        <f t="shared" si="8"/>
        <v>0</v>
      </c>
      <c r="J31" s="135">
        <f t="shared" si="9"/>
        <v>36</v>
      </c>
      <c r="K31" s="136">
        <f t="shared" si="10"/>
        <v>12</v>
      </c>
      <c r="L31" s="136">
        <f t="shared" si="11"/>
        <v>24</v>
      </c>
      <c r="M31" s="165">
        <v>12</v>
      </c>
      <c r="N31" s="165"/>
      <c r="O31" s="165"/>
      <c r="P31" s="165"/>
      <c r="Q31" s="165"/>
      <c r="R31" s="165"/>
      <c r="S31" s="165"/>
      <c r="T31" s="165"/>
      <c r="U31" s="165"/>
      <c r="V31" s="165"/>
      <c r="W31" s="165"/>
      <c r="X31" s="165"/>
      <c r="Y31" s="165"/>
      <c r="Z31" s="166"/>
      <c r="AA31" s="165"/>
      <c r="AB31" s="165">
        <v>36</v>
      </c>
      <c r="AC31" s="165"/>
      <c r="AD31" s="165"/>
      <c r="AE31" s="165"/>
      <c r="AF31" s="165"/>
      <c r="AG31" s="165"/>
      <c r="AH31" s="165"/>
    </row>
    <row r="32" spans="1:41" s="54" customFormat="1" ht="20.25" customHeight="1" thickBot="1" x14ac:dyDescent="0.25">
      <c r="A32" s="170" t="s">
        <v>271</v>
      </c>
      <c r="B32" s="162" t="s">
        <v>231</v>
      </c>
      <c r="C32" s="171"/>
      <c r="D32" s="171"/>
      <c r="E32" s="171">
        <v>5</v>
      </c>
      <c r="F32" s="171"/>
      <c r="G32" s="171"/>
      <c r="H32" s="172">
        <f t="shared" si="7"/>
        <v>36</v>
      </c>
      <c r="I32" s="173">
        <f t="shared" si="8"/>
        <v>0</v>
      </c>
      <c r="J32" s="174">
        <f t="shared" si="9"/>
        <v>36</v>
      </c>
      <c r="K32" s="175">
        <f t="shared" si="10"/>
        <v>12</v>
      </c>
      <c r="L32" s="175">
        <f t="shared" si="11"/>
        <v>24</v>
      </c>
      <c r="M32" s="171">
        <v>12</v>
      </c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32"/>
      <c r="AA32" s="171"/>
      <c r="AB32" s="171">
        <v>36</v>
      </c>
      <c r="AC32" s="171"/>
      <c r="AD32" s="171"/>
      <c r="AE32" s="171"/>
      <c r="AF32" s="171"/>
      <c r="AG32" s="171"/>
      <c r="AH32" s="171"/>
    </row>
    <row r="33" spans="1:41" s="123" customFormat="1" ht="18" customHeight="1" thickBot="1" x14ac:dyDescent="0.25">
      <c r="A33" s="120" t="s">
        <v>53</v>
      </c>
      <c r="B33" s="121" t="s">
        <v>179</v>
      </c>
      <c r="C33" s="147">
        <v>8</v>
      </c>
      <c r="D33" s="148"/>
      <c r="E33" s="147">
        <v>8</v>
      </c>
      <c r="F33" s="147"/>
      <c r="G33" s="147">
        <v>13</v>
      </c>
      <c r="H33" s="176">
        <f>H34+H35+H36+H37+H38+H39+H40+H41+H42+H43</f>
        <v>882</v>
      </c>
      <c r="I33" s="176">
        <f t="shared" ref="I33:AH33" si="12">I34+I35+I36+I37+I38+I39+I40+I41+I42+I43</f>
        <v>48</v>
      </c>
      <c r="J33" s="176">
        <f t="shared" si="12"/>
        <v>780</v>
      </c>
      <c r="K33" s="176">
        <f t="shared" si="12"/>
        <v>376</v>
      </c>
      <c r="L33" s="176">
        <f t="shared" si="12"/>
        <v>404</v>
      </c>
      <c r="M33" s="176">
        <f t="shared" si="12"/>
        <v>376</v>
      </c>
      <c r="N33" s="176">
        <f t="shared" si="12"/>
        <v>0</v>
      </c>
      <c r="O33" s="176">
        <f t="shared" si="12"/>
        <v>0</v>
      </c>
      <c r="P33" s="176">
        <f t="shared" si="12"/>
        <v>0</v>
      </c>
      <c r="Q33" s="176">
        <f t="shared" si="12"/>
        <v>22</v>
      </c>
      <c r="R33" s="176">
        <f t="shared" si="12"/>
        <v>8</v>
      </c>
      <c r="S33" s="176">
        <f t="shared" si="12"/>
        <v>24</v>
      </c>
      <c r="T33" s="176">
        <f t="shared" si="12"/>
        <v>0</v>
      </c>
      <c r="U33" s="176">
        <f t="shared" si="12"/>
        <v>34</v>
      </c>
      <c r="V33" s="176">
        <f t="shared" si="12"/>
        <v>38</v>
      </c>
      <c r="W33" s="176">
        <f t="shared" si="12"/>
        <v>10</v>
      </c>
      <c r="X33" s="176">
        <f t="shared" si="12"/>
        <v>248</v>
      </c>
      <c r="Y33" s="176">
        <f t="shared" si="12"/>
        <v>34</v>
      </c>
      <c r="Z33" s="176">
        <f t="shared" si="12"/>
        <v>254</v>
      </c>
      <c r="AA33" s="176">
        <f t="shared" si="12"/>
        <v>0</v>
      </c>
      <c r="AB33" s="176">
        <f t="shared" si="12"/>
        <v>66</v>
      </c>
      <c r="AC33" s="176">
        <f t="shared" si="12"/>
        <v>2</v>
      </c>
      <c r="AD33" s="176">
        <f t="shared" si="12"/>
        <v>64</v>
      </c>
      <c r="AE33" s="176">
        <f t="shared" si="12"/>
        <v>2</v>
      </c>
      <c r="AF33" s="176">
        <f t="shared" si="12"/>
        <v>76</v>
      </c>
      <c r="AG33" s="176">
        <f t="shared" si="12"/>
        <v>0</v>
      </c>
      <c r="AH33" s="176">
        <f t="shared" si="12"/>
        <v>0</v>
      </c>
      <c r="AI33" s="122"/>
      <c r="AJ33" s="122"/>
      <c r="AK33" s="122"/>
      <c r="AL33" s="122"/>
      <c r="AM33" s="122"/>
      <c r="AN33" s="122"/>
      <c r="AO33" s="122"/>
    </row>
    <row r="34" spans="1:41" s="56" customFormat="1" ht="28.5" customHeight="1" x14ac:dyDescent="0.2">
      <c r="A34" s="177" t="s">
        <v>287</v>
      </c>
      <c r="B34" s="324" t="s">
        <v>250</v>
      </c>
      <c r="C34" s="137">
        <v>4</v>
      </c>
      <c r="D34" s="156"/>
      <c r="E34" s="137"/>
      <c r="F34" s="137"/>
      <c r="G34" s="137">
        <v>3</v>
      </c>
      <c r="H34" s="163">
        <f t="shared" ref="H34:H42" si="13">J34+I34+Q34+R34+S34+N34</f>
        <v>156</v>
      </c>
      <c r="I34" s="152">
        <f>W34+Y34+AA34+AC34+AE34+AG34</f>
        <v>8</v>
      </c>
      <c r="J34" s="135">
        <f>X34+Z34+AB34+AD34+AF34+AH34</f>
        <v>136</v>
      </c>
      <c r="K34" s="153">
        <f>M34+O34+P34</f>
        <v>72</v>
      </c>
      <c r="L34" s="153">
        <f>J34-M34</f>
        <v>64</v>
      </c>
      <c r="M34" s="178">
        <v>72</v>
      </c>
      <c r="N34" s="137"/>
      <c r="O34" s="137"/>
      <c r="P34" s="137"/>
      <c r="Q34" s="168">
        <v>4</v>
      </c>
      <c r="R34" s="168">
        <v>2</v>
      </c>
      <c r="S34" s="168">
        <v>6</v>
      </c>
      <c r="T34" s="372"/>
      <c r="U34" s="372"/>
      <c r="V34" s="372"/>
      <c r="W34" s="372">
        <v>2</v>
      </c>
      <c r="X34" s="372">
        <v>90</v>
      </c>
      <c r="Y34" s="372">
        <v>6</v>
      </c>
      <c r="Z34" s="157">
        <v>46</v>
      </c>
      <c r="AA34" s="372"/>
      <c r="AB34" s="372"/>
      <c r="AC34" s="372"/>
      <c r="AD34" s="372"/>
      <c r="AE34" s="137"/>
      <c r="AF34" s="137"/>
      <c r="AG34" s="137"/>
      <c r="AH34" s="179"/>
      <c r="AI34" s="89"/>
      <c r="AJ34" s="89"/>
      <c r="AK34" s="89"/>
      <c r="AL34" s="89"/>
      <c r="AM34" s="89"/>
      <c r="AN34" s="89"/>
      <c r="AO34" s="89"/>
    </row>
    <row r="35" spans="1:41" s="50" customFormat="1" ht="15.75" customHeight="1" x14ac:dyDescent="0.2">
      <c r="A35" s="180" t="s">
        <v>74</v>
      </c>
      <c r="B35" s="181" t="s">
        <v>251</v>
      </c>
      <c r="C35" s="139"/>
      <c r="D35" s="165"/>
      <c r="E35" s="139">
        <v>2</v>
      </c>
      <c r="F35" s="139"/>
      <c r="G35" s="139">
        <v>1</v>
      </c>
      <c r="H35" s="163">
        <f t="shared" si="13"/>
        <v>50</v>
      </c>
      <c r="I35" s="152">
        <f t="shared" ref="I35:I43" si="14">W35+Y35+AA35+AC35+AE35+AG35</f>
        <v>0</v>
      </c>
      <c r="J35" s="135">
        <f>X35+Z35+AB35+AD35+AF35+AH35+U35+V35</f>
        <v>50</v>
      </c>
      <c r="K35" s="136">
        <f t="shared" ref="K35:K43" si="15">M35+O35+P35</f>
        <v>22</v>
      </c>
      <c r="L35" s="136">
        <f t="shared" ref="L35:L43" si="16">J35-M35</f>
        <v>28</v>
      </c>
      <c r="M35" s="182">
        <v>22</v>
      </c>
      <c r="N35" s="139"/>
      <c r="O35" s="139"/>
      <c r="P35" s="139"/>
      <c r="Q35" s="139"/>
      <c r="R35" s="139"/>
      <c r="S35" s="139"/>
      <c r="T35" s="139"/>
      <c r="U35" s="373">
        <v>34</v>
      </c>
      <c r="V35" s="373">
        <v>16</v>
      </c>
      <c r="W35" s="373"/>
      <c r="X35" s="373"/>
      <c r="Y35" s="139"/>
      <c r="Z35" s="166"/>
      <c r="AA35" s="139"/>
      <c r="AB35" s="139"/>
      <c r="AC35" s="139"/>
      <c r="AD35" s="139"/>
      <c r="AE35" s="139"/>
      <c r="AF35" s="139"/>
      <c r="AG35" s="139"/>
      <c r="AH35" s="167"/>
      <c r="AI35" s="54"/>
      <c r="AJ35" s="54"/>
      <c r="AK35" s="54"/>
      <c r="AL35" s="54"/>
      <c r="AM35" s="54"/>
      <c r="AN35" s="54"/>
      <c r="AO35" s="54"/>
    </row>
    <row r="36" spans="1:41" s="54" customFormat="1" ht="15.75" customHeight="1" x14ac:dyDescent="0.2">
      <c r="A36" s="180" t="s">
        <v>75</v>
      </c>
      <c r="B36" s="181" t="s">
        <v>252</v>
      </c>
      <c r="C36" s="139">
        <v>7</v>
      </c>
      <c r="D36" s="141"/>
      <c r="E36" s="139"/>
      <c r="F36" s="141"/>
      <c r="G36" s="139"/>
      <c r="H36" s="163">
        <f t="shared" si="13"/>
        <v>96</v>
      </c>
      <c r="I36" s="152">
        <f t="shared" si="14"/>
        <v>2</v>
      </c>
      <c r="J36" s="135">
        <f t="shared" ref="J36:J37" si="17">X36+Z36+AB36+AD36+AF36+AH36+U36+V36</f>
        <v>76</v>
      </c>
      <c r="K36" s="136">
        <f t="shared" si="15"/>
        <v>30</v>
      </c>
      <c r="L36" s="136">
        <f t="shared" si="16"/>
        <v>46</v>
      </c>
      <c r="M36" s="182">
        <v>30</v>
      </c>
      <c r="N36" s="141"/>
      <c r="O36" s="141"/>
      <c r="P36" s="141"/>
      <c r="Q36" s="168">
        <v>10</v>
      </c>
      <c r="R36" s="168">
        <v>2</v>
      </c>
      <c r="S36" s="168">
        <v>6</v>
      </c>
      <c r="T36" s="141"/>
      <c r="U36" s="374"/>
      <c r="V36" s="374"/>
      <c r="W36" s="374"/>
      <c r="X36" s="374"/>
      <c r="Y36" s="141"/>
      <c r="Z36" s="127"/>
      <c r="AA36" s="139"/>
      <c r="AB36" s="139"/>
      <c r="AC36" s="139"/>
      <c r="AD36" s="139"/>
      <c r="AE36" s="139">
        <v>2</v>
      </c>
      <c r="AF36" s="139">
        <v>76</v>
      </c>
      <c r="AG36" s="141"/>
      <c r="AH36" s="141"/>
    </row>
    <row r="37" spans="1:41" s="50" customFormat="1" ht="15" customHeight="1" x14ac:dyDescent="0.2">
      <c r="A37" s="180" t="s">
        <v>76</v>
      </c>
      <c r="B37" s="181" t="s">
        <v>253</v>
      </c>
      <c r="C37" s="141"/>
      <c r="D37" s="139"/>
      <c r="E37" s="139">
        <v>3</v>
      </c>
      <c r="F37" s="139"/>
      <c r="G37" s="139">
        <v>2</v>
      </c>
      <c r="H37" s="163">
        <f t="shared" si="13"/>
        <v>54</v>
      </c>
      <c r="I37" s="152">
        <f t="shared" si="14"/>
        <v>2</v>
      </c>
      <c r="J37" s="135">
        <f t="shared" si="17"/>
        <v>52</v>
      </c>
      <c r="K37" s="136">
        <f t="shared" si="15"/>
        <v>28</v>
      </c>
      <c r="L37" s="136">
        <f t="shared" si="16"/>
        <v>24</v>
      </c>
      <c r="M37" s="182">
        <v>28</v>
      </c>
      <c r="N37" s="139"/>
      <c r="O37" s="139"/>
      <c r="P37" s="139"/>
      <c r="Q37" s="139"/>
      <c r="R37" s="139"/>
      <c r="S37" s="139"/>
      <c r="T37" s="139"/>
      <c r="U37" s="373"/>
      <c r="V37" s="373">
        <v>22</v>
      </c>
      <c r="W37" s="373">
        <v>2</v>
      </c>
      <c r="X37" s="373">
        <v>30</v>
      </c>
      <c r="Y37" s="139"/>
      <c r="Z37" s="166"/>
      <c r="AA37" s="139"/>
      <c r="AB37" s="139"/>
      <c r="AC37" s="139"/>
      <c r="AD37" s="139"/>
      <c r="AE37" s="139"/>
      <c r="AF37" s="139"/>
      <c r="AG37" s="139"/>
      <c r="AH37" s="167"/>
      <c r="AI37" s="54"/>
      <c r="AJ37" s="54"/>
      <c r="AK37" s="54"/>
      <c r="AL37" s="54"/>
      <c r="AM37" s="54"/>
      <c r="AN37" s="54"/>
      <c r="AO37" s="54"/>
    </row>
    <row r="38" spans="1:41" s="50" customFormat="1" ht="15" customHeight="1" x14ac:dyDescent="0.2">
      <c r="A38" s="180" t="s">
        <v>77</v>
      </c>
      <c r="B38" s="181" t="s">
        <v>181</v>
      </c>
      <c r="C38" s="141"/>
      <c r="D38" s="139"/>
      <c r="E38" s="139">
        <v>4</v>
      </c>
      <c r="F38" s="139"/>
      <c r="G38" s="139">
        <v>3</v>
      </c>
      <c r="H38" s="163">
        <f t="shared" si="13"/>
        <v>78</v>
      </c>
      <c r="I38" s="152">
        <f t="shared" si="14"/>
        <v>6</v>
      </c>
      <c r="J38" s="135">
        <f>X38+Z38+AB38+AD38+AF38+AH38+U38+V38</f>
        <v>72</v>
      </c>
      <c r="K38" s="136">
        <f t="shared" si="15"/>
        <v>28</v>
      </c>
      <c r="L38" s="136">
        <f>J38-M38</f>
        <v>44</v>
      </c>
      <c r="M38" s="182">
        <v>28</v>
      </c>
      <c r="N38" s="139"/>
      <c r="O38" s="139"/>
      <c r="P38" s="139"/>
      <c r="Q38" s="139"/>
      <c r="R38" s="139"/>
      <c r="S38" s="141"/>
      <c r="T38" s="139"/>
      <c r="U38" s="139"/>
      <c r="V38" s="139"/>
      <c r="W38" s="139"/>
      <c r="X38" s="139">
        <v>34</v>
      </c>
      <c r="Y38" s="139">
        <v>6</v>
      </c>
      <c r="Z38" s="139">
        <v>38</v>
      </c>
      <c r="AA38" s="139"/>
      <c r="AB38" s="139"/>
      <c r="AC38" s="139"/>
      <c r="AD38" s="139"/>
      <c r="AE38" s="139"/>
      <c r="AF38" s="139"/>
      <c r="AG38" s="139"/>
      <c r="AH38" s="167"/>
      <c r="AI38" s="54"/>
      <c r="AJ38" s="54"/>
      <c r="AK38" s="54"/>
      <c r="AL38" s="54"/>
      <c r="AM38" s="54"/>
      <c r="AN38" s="54"/>
      <c r="AO38" s="54"/>
    </row>
    <row r="39" spans="1:41" s="50" customFormat="1" ht="15" customHeight="1" x14ac:dyDescent="0.2">
      <c r="A39" s="180" t="s">
        <v>78</v>
      </c>
      <c r="B39" s="181" t="s">
        <v>254</v>
      </c>
      <c r="C39" s="139"/>
      <c r="D39" s="139"/>
      <c r="E39" s="139">
        <v>4</v>
      </c>
      <c r="F39" s="139"/>
      <c r="G39" s="139">
        <v>3</v>
      </c>
      <c r="H39" s="163">
        <f t="shared" si="13"/>
        <v>76</v>
      </c>
      <c r="I39" s="152">
        <f t="shared" si="14"/>
        <v>6</v>
      </c>
      <c r="J39" s="135">
        <f t="shared" ref="J39:J43" si="18">X39+Z39+AB39+AD39+AF39+AH39</f>
        <v>70</v>
      </c>
      <c r="K39" s="136">
        <f t="shared" si="15"/>
        <v>32</v>
      </c>
      <c r="L39" s="136">
        <f t="shared" si="16"/>
        <v>38</v>
      </c>
      <c r="M39" s="182">
        <v>32</v>
      </c>
      <c r="N39" s="139"/>
      <c r="O39" s="139"/>
      <c r="P39" s="139"/>
      <c r="Q39" s="139"/>
      <c r="R39" s="139"/>
      <c r="S39" s="139"/>
      <c r="T39" s="139"/>
      <c r="U39" s="139"/>
      <c r="V39" s="139"/>
      <c r="W39" s="139"/>
      <c r="X39" s="139">
        <v>30</v>
      </c>
      <c r="Y39" s="139">
        <v>6</v>
      </c>
      <c r="Z39" s="166">
        <v>40</v>
      </c>
      <c r="AA39" s="139"/>
      <c r="AB39" s="139"/>
      <c r="AC39" s="139"/>
      <c r="AD39" s="139"/>
      <c r="AE39" s="139"/>
      <c r="AF39" s="139"/>
      <c r="AG39" s="139"/>
      <c r="AH39" s="167"/>
      <c r="AI39" s="54"/>
      <c r="AJ39" s="54"/>
      <c r="AK39" s="54"/>
      <c r="AL39" s="54"/>
      <c r="AM39" s="54"/>
      <c r="AN39" s="54"/>
      <c r="AO39" s="54"/>
    </row>
    <row r="40" spans="1:41" s="50" customFormat="1" ht="15.75" customHeight="1" x14ac:dyDescent="0.2">
      <c r="A40" s="180" t="s">
        <v>79</v>
      </c>
      <c r="B40" s="181" t="s">
        <v>255</v>
      </c>
      <c r="C40" s="139"/>
      <c r="D40" s="139"/>
      <c r="E40" s="139">
        <v>4</v>
      </c>
      <c r="F40" s="139"/>
      <c r="G40" s="139">
        <v>3</v>
      </c>
      <c r="H40" s="163">
        <f t="shared" si="13"/>
        <v>76</v>
      </c>
      <c r="I40" s="152">
        <f t="shared" si="14"/>
        <v>8</v>
      </c>
      <c r="J40" s="135">
        <f t="shared" si="18"/>
        <v>68</v>
      </c>
      <c r="K40" s="136">
        <f t="shared" si="15"/>
        <v>28</v>
      </c>
      <c r="L40" s="136">
        <f t="shared" si="16"/>
        <v>40</v>
      </c>
      <c r="M40" s="182">
        <v>28</v>
      </c>
      <c r="N40" s="139"/>
      <c r="O40" s="139"/>
      <c r="P40" s="139"/>
      <c r="Q40" s="139"/>
      <c r="R40" s="139"/>
      <c r="S40" s="139"/>
      <c r="T40" s="139"/>
      <c r="U40" s="139"/>
      <c r="V40" s="139"/>
      <c r="W40" s="139">
        <v>4</v>
      </c>
      <c r="X40" s="139">
        <v>36</v>
      </c>
      <c r="Y40" s="139">
        <v>4</v>
      </c>
      <c r="Z40" s="166">
        <v>32</v>
      </c>
      <c r="AA40" s="139"/>
      <c r="AB40" s="139"/>
      <c r="AC40" s="139"/>
      <c r="AD40" s="139"/>
      <c r="AE40" s="139"/>
      <c r="AF40" s="139"/>
      <c r="AG40" s="139"/>
      <c r="AH40" s="167"/>
      <c r="AI40" s="54"/>
      <c r="AJ40" s="54"/>
      <c r="AK40" s="54"/>
      <c r="AL40" s="54"/>
      <c r="AM40" s="54"/>
      <c r="AN40" s="54"/>
      <c r="AO40" s="54"/>
    </row>
    <row r="41" spans="1:41" s="48" customFormat="1" ht="17.25" customHeight="1" x14ac:dyDescent="0.2">
      <c r="A41" s="183" t="s">
        <v>80</v>
      </c>
      <c r="B41" s="184" t="s">
        <v>256</v>
      </c>
      <c r="C41" s="168">
        <v>6</v>
      </c>
      <c r="D41" s="168"/>
      <c r="E41" s="185"/>
      <c r="F41" s="168"/>
      <c r="G41" s="168">
        <v>5</v>
      </c>
      <c r="H41" s="163">
        <f t="shared" si="13"/>
        <v>122</v>
      </c>
      <c r="I41" s="152">
        <f t="shared" si="14"/>
        <v>2</v>
      </c>
      <c r="J41" s="186">
        <f t="shared" si="18"/>
        <v>108</v>
      </c>
      <c r="K41" s="187">
        <f t="shared" si="15"/>
        <v>72</v>
      </c>
      <c r="L41" s="187">
        <f t="shared" si="16"/>
        <v>36</v>
      </c>
      <c r="M41" s="188">
        <v>72</v>
      </c>
      <c r="N41" s="168"/>
      <c r="O41" s="168"/>
      <c r="P41" s="168"/>
      <c r="Q41" s="168">
        <v>4</v>
      </c>
      <c r="R41" s="168">
        <v>2</v>
      </c>
      <c r="S41" s="168">
        <v>6</v>
      </c>
      <c r="T41" s="168"/>
      <c r="U41" s="168"/>
      <c r="V41" s="168"/>
      <c r="W41" s="168"/>
      <c r="X41" s="168"/>
      <c r="Y41" s="168"/>
      <c r="Z41" s="189"/>
      <c r="AA41" s="168"/>
      <c r="AB41" s="168">
        <f>22+22</f>
        <v>44</v>
      </c>
      <c r="AC41" s="168">
        <v>2</v>
      </c>
      <c r="AD41" s="168">
        <f>26+26-20+32</f>
        <v>64</v>
      </c>
      <c r="AE41" s="168"/>
      <c r="AF41" s="168"/>
      <c r="AG41" s="168"/>
      <c r="AH41" s="168"/>
    </row>
    <row r="42" spans="1:41" s="48" customFormat="1" ht="29.25" customHeight="1" x14ac:dyDescent="0.2">
      <c r="A42" s="183" t="s">
        <v>54</v>
      </c>
      <c r="B42" s="325" t="s">
        <v>257</v>
      </c>
      <c r="C42" s="168">
        <v>4</v>
      </c>
      <c r="D42" s="168"/>
      <c r="E42" s="168"/>
      <c r="F42" s="168"/>
      <c r="G42" s="168">
        <v>3</v>
      </c>
      <c r="H42" s="163">
        <f t="shared" si="13"/>
        <v>90</v>
      </c>
      <c r="I42" s="152">
        <f t="shared" si="14"/>
        <v>6</v>
      </c>
      <c r="J42" s="186">
        <f t="shared" si="18"/>
        <v>72</v>
      </c>
      <c r="K42" s="187">
        <f t="shared" si="15"/>
        <v>32</v>
      </c>
      <c r="L42" s="187">
        <f t="shared" si="16"/>
        <v>40</v>
      </c>
      <c r="M42" s="188">
        <v>32</v>
      </c>
      <c r="N42" s="168"/>
      <c r="O42" s="168"/>
      <c r="P42" s="168"/>
      <c r="Q42" s="168">
        <v>4</v>
      </c>
      <c r="R42" s="168">
        <v>2</v>
      </c>
      <c r="S42" s="168">
        <v>6</v>
      </c>
      <c r="T42" s="168"/>
      <c r="U42" s="168"/>
      <c r="V42" s="168"/>
      <c r="W42" s="168">
        <v>2</v>
      </c>
      <c r="X42" s="164">
        <v>28</v>
      </c>
      <c r="Y42" s="164">
        <v>4</v>
      </c>
      <c r="Z42" s="164">
        <f>20+24</f>
        <v>44</v>
      </c>
      <c r="AA42" s="168"/>
      <c r="AB42" s="164"/>
      <c r="AC42" s="164"/>
      <c r="AD42" s="164"/>
      <c r="AE42" s="164"/>
      <c r="AF42" s="168"/>
      <c r="AG42" s="168"/>
      <c r="AH42" s="168"/>
    </row>
    <row r="43" spans="1:41" s="50" customFormat="1" ht="29.25" customHeight="1" thickBot="1" x14ac:dyDescent="0.25">
      <c r="A43" s="180" t="s">
        <v>258</v>
      </c>
      <c r="B43" s="326" t="s">
        <v>259</v>
      </c>
      <c r="C43" s="139"/>
      <c r="D43" s="139"/>
      <c r="E43" s="139">
        <v>5</v>
      </c>
      <c r="F43" s="139"/>
      <c r="G43" s="139">
        <v>4</v>
      </c>
      <c r="H43" s="163">
        <f>J43+I43+Q43+R43+S43+N43</f>
        <v>84</v>
      </c>
      <c r="I43" s="152">
        <f t="shared" si="14"/>
        <v>8</v>
      </c>
      <c r="J43" s="135">
        <f t="shared" si="18"/>
        <v>76</v>
      </c>
      <c r="K43" s="136">
        <f t="shared" si="15"/>
        <v>32</v>
      </c>
      <c r="L43" s="136">
        <f t="shared" si="16"/>
        <v>44</v>
      </c>
      <c r="M43" s="190">
        <v>32</v>
      </c>
      <c r="N43" s="139"/>
      <c r="O43" s="139"/>
      <c r="P43" s="139"/>
      <c r="Q43" s="139"/>
      <c r="R43" s="139"/>
      <c r="S43" s="139"/>
      <c r="T43" s="139"/>
      <c r="U43" s="139"/>
      <c r="V43" s="139"/>
      <c r="W43" s="139"/>
      <c r="X43" s="139"/>
      <c r="Y43" s="139">
        <v>8</v>
      </c>
      <c r="Z43" s="166">
        <v>54</v>
      </c>
      <c r="AA43" s="139"/>
      <c r="AB43" s="191">
        <v>22</v>
      </c>
      <c r="AC43" s="191"/>
      <c r="AD43" s="191"/>
      <c r="AE43" s="191"/>
      <c r="AF43" s="139"/>
      <c r="AG43" s="139"/>
      <c r="AH43" s="139"/>
      <c r="AI43" s="54"/>
      <c r="AJ43" s="54"/>
      <c r="AK43" s="54"/>
      <c r="AL43" s="54"/>
      <c r="AM43" s="54"/>
      <c r="AN43" s="54"/>
      <c r="AO43" s="54"/>
    </row>
    <row r="44" spans="1:41" s="117" customFormat="1" ht="18" customHeight="1" x14ac:dyDescent="0.2">
      <c r="A44" s="192" t="s">
        <v>55</v>
      </c>
      <c r="B44" s="193" t="s">
        <v>180</v>
      </c>
      <c r="C44" s="194">
        <f>C45+C51+C57+C62+C67+C72</f>
        <v>6</v>
      </c>
      <c r="D44" s="194">
        <f t="shared" ref="D44:F44" si="19">D45+D51+D57+D62+D67+D72</f>
        <v>0</v>
      </c>
      <c r="E44" s="194">
        <f t="shared" si="19"/>
        <v>19</v>
      </c>
      <c r="F44" s="194">
        <f t="shared" si="19"/>
        <v>2</v>
      </c>
      <c r="G44" s="195">
        <f>G45+G51+G57+G62+G67+G72</f>
        <v>8</v>
      </c>
      <c r="H44" s="194">
        <f>H45+H51+H57+H62+H67+H72+H77</f>
        <v>2826</v>
      </c>
      <c r="I44" s="194">
        <f>I45+I51+I57+I62+I67+I72</f>
        <v>126</v>
      </c>
      <c r="J44" s="194">
        <f t="shared" ref="J44:W44" si="20">J45+J51+J57+J62+J67</f>
        <v>2124</v>
      </c>
      <c r="K44" s="194">
        <f t="shared" si="20"/>
        <v>1636</v>
      </c>
      <c r="L44" s="194">
        <f t="shared" si="20"/>
        <v>410</v>
      </c>
      <c r="M44" s="194">
        <f t="shared" si="20"/>
        <v>484</v>
      </c>
      <c r="N44" s="194">
        <f t="shared" si="20"/>
        <v>50</v>
      </c>
      <c r="O44" s="194">
        <f>O45+O51+O57+O62+O67+O72</f>
        <v>540</v>
      </c>
      <c r="P44" s="194">
        <f>P45+P51+P57+P62+P67+P72</f>
        <v>864</v>
      </c>
      <c r="Q44" s="194">
        <f>Q45+Q51+Q57+Q62+Q67+Q72</f>
        <v>42</v>
      </c>
      <c r="R44" s="194">
        <f t="shared" ref="R44:S44" si="21">R45+R51+R57+R62+R67+R72</f>
        <v>12</v>
      </c>
      <c r="S44" s="194">
        <f t="shared" si="21"/>
        <v>36</v>
      </c>
      <c r="T44" s="194">
        <f t="shared" si="20"/>
        <v>0</v>
      </c>
      <c r="U44" s="194">
        <f t="shared" si="20"/>
        <v>0</v>
      </c>
      <c r="V44" s="194">
        <f t="shared" si="20"/>
        <v>0</v>
      </c>
      <c r="W44" s="194">
        <f t="shared" si="20"/>
        <v>0</v>
      </c>
      <c r="X44" s="194">
        <f>X45+X51+X57+X62+X67+X72</f>
        <v>144</v>
      </c>
      <c r="Y44" s="194">
        <f t="shared" ref="Y44:AG44" si="22">Y45+Y51+Y57+Y62+Y67+Y72</f>
        <v>24</v>
      </c>
      <c r="Z44" s="194">
        <f>Z45+Z51+Z57+Z62+Z67+Z72</f>
        <v>372</v>
      </c>
      <c r="AA44" s="194">
        <f t="shared" si="22"/>
        <v>2</v>
      </c>
      <c r="AB44" s="194">
        <f t="shared" si="22"/>
        <v>414</v>
      </c>
      <c r="AC44" s="194">
        <f t="shared" si="22"/>
        <v>48</v>
      </c>
      <c r="AD44" s="194">
        <f t="shared" si="22"/>
        <v>656</v>
      </c>
      <c r="AE44" s="194">
        <f t="shared" si="22"/>
        <v>28</v>
      </c>
      <c r="AF44" s="194">
        <f>AF45+AF51+AF57+AF62+AF67+AF72</f>
        <v>476</v>
      </c>
      <c r="AG44" s="194">
        <f t="shared" si="22"/>
        <v>24</v>
      </c>
      <c r="AH44" s="194">
        <f>AH45+AH51+AH57+AH62+AH67+AH72+AH77</f>
        <v>548</v>
      </c>
      <c r="AI44" s="116"/>
      <c r="AJ44" s="116"/>
      <c r="AK44" s="116"/>
      <c r="AL44" s="116"/>
      <c r="AM44" s="116"/>
      <c r="AN44" s="116"/>
      <c r="AO44" s="116"/>
    </row>
    <row r="45" spans="1:41" s="119" customFormat="1" ht="45" customHeight="1" thickBot="1" x14ac:dyDescent="0.25">
      <c r="A45" s="196" t="s">
        <v>81</v>
      </c>
      <c r="B45" s="197" t="s">
        <v>260</v>
      </c>
      <c r="C45" s="198">
        <v>1</v>
      </c>
      <c r="D45" s="198"/>
      <c r="E45" s="198">
        <v>3</v>
      </c>
      <c r="F45" s="198"/>
      <c r="G45" s="199">
        <v>2</v>
      </c>
      <c r="H45" s="327">
        <f>H46+H47+H48+H49+H50</f>
        <v>556</v>
      </c>
      <c r="I45" s="199">
        <f t="shared" ref="I45:AH45" si="23">I46+I47+I48+I49+I50</f>
        <v>38</v>
      </c>
      <c r="J45" s="199">
        <f t="shared" si="23"/>
        <v>518</v>
      </c>
      <c r="K45" s="199">
        <f t="shared" si="23"/>
        <v>360</v>
      </c>
      <c r="L45" s="199">
        <f t="shared" si="23"/>
        <v>146</v>
      </c>
      <c r="M45" s="199">
        <f t="shared" si="23"/>
        <v>144</v>
      </c>
      <c r="N45" s="199">
        <f t="shared" si="23"/>
        <v>30</v>
      </c>
      <c r="O45" s="199">
        <f t="shared" si="23"/>
        <v>72</v>
      </c>
      <c r="P45" s="199">
        <f t="shared" si="23"/>
        <v>144</v>
      </c>
      <c r="Q45" s="199">
        <f t="shared" si="23"/>
        <v>4</v>
      </c>
      <c r="R45" s="199">
        <f t="shared" si="23"/>
        <v>2</v>
      </c>
      <c r="S45" s="199">
        <f t="shared" si="23"/>
        <v>6</v>
      </c>
      <c r="T45" s="199">
        <f t="shared" si="23"/>
        <v>0</v>
      </c>
      <c r="U45" s="199">
        <f t="shared" si="23"/>
        <v>0</v>
      </c>
      <c r="V45" s="199">
        <f t="shared" si="23"/>
        <v>0</v>
      </c>
      <c r="W45" s="199">
        <f t="shared" si="23"/>
        <v>0</v>
      </c>
      <c r="X45" s="199">
        <f t="shared" si="23"/>
        <v>0</v>
      </c>
      <c r="Y45" s="199">
        <f t="shared" si="23"/>
        <v>12</v>
      </c>
      <c r="Z45" s="199">
        <f t="shared" si="23"/>
        <v>96</v>
      </c>
      <c r="AA45" s="199">
        <f t="shared" si="23"/>
        <v>2</v>
      </c>
      <c r="AB45" s="199">
        <f t="shared" si="23"/>
        <v>234</v>
      </c>
      <c r="AC45" s="199">
        <f t="shared" si="23"/>
        <v>24</v>
      </c>
      <c r="AD45" s="199">
        <f t="shared" si="23"/>
        <v>176</v>
      </c>
      <c r="AE45" s="199">
        <f t="shared" si="23"/>
        <v>0</v>
      </c>
      <c r="AF45" s="199">
        <f t="shared" si="23"/>
        <v>0</v>
      </c>
      <c r="AG45" s="199">
        <f t="shared" si="23"/>
        <v>0</v>
      </c>
      <c r="AH45" s="199">
        <f t="shared" si="23"/>
        <v>0</v>
      </c>
      <c r="AI45" s="118"/>
      <c r="AJ45" s="118"/>
      <c r="AK45" s="118"/>
      <c r="AL45" s="118"/>
      <c r="AM45" s="118"/>
      <c r="AN45" s="118"/>
      <c r="AO45" s="118"/>
    </row>
    <row r="46" spans="1:41" s="50" customFormat="1" ht="33.75" customHeight="1" x14ac:dyDescent="0.2">
      <c r="A46" s="200" t="s">
        <v>82</v>
      </c>
      <c r="B46" s="201" t="s">
        <v>261</v>
      </c>
      <c r="C46" s="151"/>
      <c r="D46" s="137"/>
      <c r="E46" s="456" t="s">
        <v>294</v>
      </c>
      <c r="F46" s="137">
        <v>6</v>
      </c>
      <c r="G46" s="137">
        <v>4.5</v>
      </c>
      <c r="H46" s="134">
        <f>J46+I46+Q46+R46+S46</f>
        <v>204</v>
      </c>
      <c r="I46" s="152">
        <f t="shared" ref="I46" si="24">W46+Y46+AA46+AC46+AE46+AG46</f>
        <v>28</v>
      </c>
      <c r="J46" s="135">
        <f>X46+Z46+AB46+AD46+AF46+AH46</f>
        <v>176</v>
      </c>
      <c r="K46" s="153">
        <f t="shared" ref="K46" si="25">M46+O46+P46</f>
        <v>72</v>
      </c>
      <c r="L46" s="153">
        <f t="shared" ref="L46" si="26">J46-M46</f>
        <v>104</v>
      </c>
      <c r="M46" s="137">
        <v>72</v>
      </c>
      <c r="N46" s="137">
        <v>30</v>
      </c>
      <c r="O46" s="137"/>
      <c r="P46" s="137"/>
      <c r="Q46" s="137"/>
      <c r="R46" s="137"/>
      <c r="S46" s="137"/>
      <c r="T46" s="137"/>
      <c r="U46" s="137"/>
      <c r="V46" s="137"/>
      <c r="W46" s="137"/>
      <c r="X46" s="202"/>
      <c r="Y46" s="295">
        <v>12</v>
      </c>
      <c r="Z46" s="296">
        <v>96</v>
      </c>
      <c r="AA46" s="137"/>
      <c r="AB46" s="295">
        <v>36</v>
      </c>
      <c r="AC46" s="295">
        <v>16</v>
      </c>
      <c r="AD46" s="296">
        <v>44</v>
      </c>
      <c r="AE46" s="137"/>
      <c r="AF46" s="137"/>
      <c r="AG46" s="137"/>
      <c r="AH46" s="179"/>
      <c r="AI46" s="54"/>
      <c r="AJ46" s="54"/>
      <c r="AK46" s="54"/>
      <c r="AL46" s="54"/>
      <c r="AM46" s="54"/>
      <c r="AN46" s="54"/>
      <c r="AO46" s="54"/>
    </row>
    <row r="47" spans="1:41" s="50" customFormat="1" ht="30.75" customHeight="1" x14ac:dyDescent="0.2">
      <c r="A47" s="203" t="s">
        <v>83</v>
      </c>
      <c r="B47" s="204" t="s">
        <v>262</v>
      </c>
      <c r="C47" s="139"/>
      <c r="D47" s="139"/>
      <c r="E47" s="457"/>
      <c r="F47" s="139"/>
      <c r="G47" s="139">
        <v>5</v>
      </c>
      <c r="H47" s="163">
        <f t="shared" ref="H47" si="27">J47+I47+Q47+R47+S47+N47</f>
        <v>124</v>
      </c>
      <c r="I47" s="164">
        <f t="shared" ref="I47" si="28">W47+Y47+AA47+AC47+AE47+AG47</f>
        <v>10</v>
      </c>
      <c r="J47" s="135">
        <f t="shared" ref="J47" si="29">X47+Z47+AB47+AD47+AF47+AH47</f>
        <v>114</v>
      </c>
      <c r="K47" s="136">
        <f t="shared" ref="K47" si="30">M47+O47+P47</f>
        <v>72</v>
      </c>
      <c r="L47" s="136">
        <f t="shared" ref="L47" si="31">J47-M47</f>
        <v>42</v>
      </c>
      <c r="M47" s="139">
        <v>72</v>
      </c>
      <c r="N47" s="139"/>
      <c r="O47" s="139"/>
      <c r="P47" s="139"/>
      <c r="Q47" s="139"/>
      <c r="R47" s="139"/>
      <c r="S47" s="139"/>
      <c r="T47" s="139"/>
      <c r="U47" s="139"/>
      <c r="V47" s="139"/>
      <c r="W47" s="139"/>
      <c r="X47" s="205"/>
      <c r="Y47" s="205"/>
      <c r="Z47" s="206"/>
      <c r="AA47" s="139">
        <v>2</v>
      </c>
      <c r="AB47" s="168">
        <v>54</v>
      </c>
      <c r="AC47" s="168">
        <v>8</v>
      </c>
      <c r="AD47" s="189">
        <v>60</v>
      </c>
      <c r="AE47" s="139"/>
      <c r="AF47" s="139"/>
      <c r="AG47" s="139"/>
      <c r="AH47" s="167"/>
      <c r="AI47" s="54"/>
      <c r="AJ47" s="54"/>
      <c r="AK47" s="54"/>
      <c r="AL47" s="54"/>
      <c r="AM47" s="54"/>
      <c r="AN47" s="54"/>
      <c r="AO47" s="54"/>
    </row>
    <row r="48" spans="1:41" s="108" customFormat="1" ht="19.5" customHeight="1" x14ac:dyDescent="0.2">
      <c r="A48" s="207" t="s">
        <v>232</v>
      </c>
      <c r="B48" s="208" t="s">
        <v>84</v>
      </c>
      <c r="C48" s="209"/>
      <c r="D48" s="210"/>
      <c r="E48" s="210">
        <v>6</v>
      </c>
      <c r="F48" s="210"/>
      <c r="G48" s="210"/>
      <c r="H48" s="211">
        <v>72</v>
      </c>
      <c r="I48" s="212"/>
      <c r="J48" s="213">
        <f t="shared" ref="J48:J49" si="32">K48+L48</f>
        <v>72</v>
      </c>
      <c r="K48" s="214">
        <f t="shared" ref="K48:K49" si="33">M48+O48+P48</f>
        <v>72</v>
      </c>
      <c r="L48" s="215"/>
      <c r="M48" s="216"/>
      <c r="N48" s="216"/>
      <c r="O48" s="212">
        <f>H48</f>
        <v>72</v>
      </c>
      <c r="P48" s="212"/>
      <c r="Q48" s="210"/>
      <c r="R48" s="210"/>
      <c r="S48" s="210"/>
      <c r="T48" s="210"/>
      <c r="U48" s="210"/>
      <c r="V48" s="210"/>
      <c r="W48" s="210"/>
      <c r="X48" s="217"/>
      <c r="Y48" s="217"/>
      <c r="Z48" s="218"/>
      <c r="AA48" s="210"/>
      <c r="AB48" s="248">
        <v>36</v>
      </c>
      <c r="AC48" s="248"/>
      <c r="AD48" s="299">
        <v>36</v>
      </c>
      <c r="AE48" s="210"/>
      <c r="AF48" s="210"/>
      <c r="AG48" s="210"/>
      <c r="AH48" s="219"/>
      <c r="AI48" s="107"/>
      <c r="AJ48" s="107"/>
      <c r="AK48" s="107"/>
      <c r="AL48" s="107"/>
      <c r="AM48" s="107"/>
      <c r="AN48" s="107"/>
      <c r="AO48" s="107"/>
    </row>
    <row r="49" spans="1:41" s="111" customFormat="1" ht="17.25" customHeight="1" x14ac:dyDescent="0.2">
      <c r="A49" s="220" t="s">
        <v>85</v>
      </c>
      <c r="B49" s="221" t="s">
        <v>233</v>
      </c>
      <c r="C49" s="222"/>
      <c r="D49" s="223"/>
      <c r="E49" s="223">
        <v>6</v>
      </c>
      <c r="F49" s="223"/>
      <c r="G49" s="223"/>
      <c r="H49" s="224">
        <v>144</v>
      </c>
      <c r="I49" s="225"/>
      <c r="J49" s="226">
        <f t="shared" si="32"/>
        <v>144</v>
      </c>
      <c r="K49" s="227">
        <f t="shared" si="33"/>
        <v>144</v>
      </c>
      <c r="L49" s="228"/>
      <c r="M49" s="229"/>
      <c r="N49" s="229"/>
      <c r="O49" s="225"/>
      <c r="P49" s="225">
        <f>H49</f>
        <v>144</v>
      </c>
      <c r="Q49" s="223"/>
      <c r="R49" s="223"/>
      <c r="S49" s="223"/>
      <c r="T49" s="223"/>
      <c r="U49" s="223"/>
      <c r="V49" s="223"/>
      <c r="W49" s="223"/>
      <c r="X49" s="230"/>
      <c r="Y49" s="230"/>
      <c r="Z49" s="231"/>
      <c r="AA49" s="223"/>
      <c r="AB49" s="255">
        <v>108</v>
      </c>
      <c r="AC49" s="255"/>
      <c r="AD49" s="302">
        <v>36</v>
      </c>
      <c r="AE49" s="223"/>
      <c r="AF49" s="223"/>
      <c r="AG49" s="223"/>
      <c r="AH49" s="232"/>
      <c r="AI49" s="110"/>
      <c r="AJ49" s="110"/>
      <c r="AK49" s="110"/>
      <c r="AL49" s="110"/>
      <c r="AM49" s="110"/>
      <c r="AN49" s="110"/>
      <c r="AO49" s="110"/>
    </row>
    <row r="50" spans="1:41" s="50" customFormat="1" ht="24" customHeight="1" thickBot="1" x14ac:dyDescent="0.3">
      <c r="A50" s="233" t="s">
        <v>286</v>
      </c>
      <c r="B50" s="233" t="s">
        <v>210</v>
      </c>
      <c r="C50" s="143">
        <v>6</v>
      </c>
      <c r="D50" s="143"/>
      <c r="E50" s="143"/>
      <c r="F50" s="143"/>
      <c r="G50" s="143"/>
      <c r="H50" s="234">
        <v>12</v>
      </c>
      <c r="I50" s="171"/>
      <c r="J50" s="235">
        <f>Q50+R50+S50</f>
        <v>12</v>
      </c>
      <c r="K50" s="190"/>
      <c r="L50" s="175">
        <f t="shared" ref="L50" si="34">X50+Z50+AB50+AD50+AF50+AH50-M50-N50+V50+U50</f>
        <v>0</v>
      </c>
      <c r="M50" s="236"/>
      <c r="N50" s="143"/>
      <c r="O50" s="143"/>
      <c r="P50" s="143"/>
      <c r="Q50" s="143">
        <v>4</v>
      </c>
      <c r="R50" s="143">
        <v>2</v>
      </c>
      <c r="S50" s="143">
        <v>6</v>
      </c>
      <c r="T50" s="143"/>
      <c r="U50" s="143"/>
      <c r="V50" s="143"/>
      <c r="W50" s="143"/>
      <c r="X50" s="237"/>
      <c r="Y50" s="237"/>
      <c r="Z50" s="132"/>
      <c r="AA50" s="237"/>
      <c r="AB50" s="236"/>
      <c r="AC50" s="236"/>
      <c r="AD50" s="236"/>
      <c r="AE50" s="236"/>
      <c r="AF50" s="236"/>
      <c r="AG50" s="236"/>
      <c r="AH50" s="236"/>
      <c r="AI50" s="54"/>
      <c r="AJ50" s="54"/>
      <c r="AK50" s="54"/>
      <c r="AL50" s="54"/>
      <c r="AM50" s="54"/>
      <c r="AN50" s="54"/>
      <c r="AO50" s="54"/>
    </row>
    <row r="51" spans="1:41" s="115" customFormat="1" ht="40.5" customHeight="1" thickBot="1" x14ac:dyDescent="0.25">
      <c r="A51" s="238" t="s">
        <v>86</v>
      </c>
      <c r="B51" s="239" t="s">
        <v>263</v>
      </c>
      <c r="C51" s="240">
        <v>1</v>
      </c>
      <c r="D51" s="240"/>
      <c r="E51" s="240">
        <v>3</v>
      </c>
      <c r="F51" s="240">
        <v>1</v>
      </c>
      <c r="G51" s="241" t="s">
        <v>129</v>
      </c>
      <c r="H51" s="242">
        <f>H52+H53+H54+H55+H56</f>
        <v>498</v>
      </c>
      <c r="I51" s="242">
        <f t="shared" ref="I51:AH51" si="35">I52+I53+I54+I55+I56</f>
        <v>22</v>
      </c>
      <c r="J51" s="242">
        <f t="shared" si="35"/>
        <v>476</v>
      </c>
      <c r="K51" s="242">
        <f t="shared" si="35"/>
        <v>340</v>
      </c>
      <c r="L51" s="242">
        <f t="shared" si="35"/>
        <v>118</v>
      </c>
      <c r="M51" s="242">
        <f t="shared" si="35"/>
        <v>124</v>
      </c>
      <c r="N51" s="242">
        <f t="shared" si="35"/>
        <v>20</v>
      </c>
      <c r="O51" s="242">
        <f t="shared" si="35"/>
        <v>72</v>
      </c>
      <c r="P51" s="242">
        <f t="shared" si="35"/>
        <v>144</v>
      </c>
      <c r="Q51" s="242">
        <f t="shared" si="35"/>
        <v>10</v>
      </c>
      <c r="R51" s="242">
        <f t="shared" si="35"/>
        <v>2</v>
      </c>
      <c r="S51" s="242">
        <f t="shared" si="35"/>
        <v>6</v>
      </c>
      <c r="T51" s="242">
        <f t="shared" si="35"/>
        <v>0</v>
      </c>
      <c r="U51" s="242">
        <f t="shared" si="35"/>
        <v>0</v>
      </c>
      <c r="V51" s="242">
        <f t="shared" si="35"/>
        <v>0</v>
      </c>
      <c r="W51" s="242">
        <f t="shared" si="35"/>
        <v>0</v>
      </c>
      <c r="X51" s="242">
        <f t="shared" si="35"/>
        <v>0</v>
      </c>
      <c r="Y51" s="242">
        <f t="shared" si="35"/>
        <v>0</v>
      </c>
      <c r="Z51" s="242">
        <f t="shared" si="35"/>
        <v>0</v>
      </c>
      <c r="AA51" s="242">
        <f t="shared" si="35"/>
        <v>0</v>
      </c>
      <c r="AB51" s="242">
        <f t="shared" si="35"/>
        <v>0</v>
      </c>
      <c r="AC51" s="242">
        <f t="shared" si="35"/>
        <v>12</v>
      </c>
      <c r="AD51" s="242">
        <f t="shared" si="35"/>
        <v>288</v>
      </c>
      <c r="AE51" s="242">
        <f t="shared" si="35"/>
        <v>10</v>
      </c>
      <c r="AF51" s="242">
        <f t="shared" si="35"/>
        <v>170</v>
      </c>
      <c r="AG51" s="242">
        <f t="shared" si="35"/>
        <v>0</v>
      </c>
      <c r="AH51" s="242">
        <f t="shared" si="35"/>
        <v>0</v>
      </c>
      <c r="AI51" s="113"/>
      <c r="AJ51" s="113"/>
      <c r="AK51" s="113"/>
      <c r="AL51" s="113"/>
      <c r="AM51" s="113"/>
      <c r="AN51" s="113"/>
      <c r="AO51" s="113"/>
    </row>
    <row r="52" spans="1:41" s="50" customFormat="1" ht="39.75" customHeight="1" x14ac:dyDescent="0.2">
      <c r="A52" s="200" t="s">
        <v>87</v>
      </c>
      <c r="B52" s="243" t="s">
        <v>264</v>
      </c>
      <c r="C52" s="151"/>
      <c r="D52" s="137"/>
      <c r="E52" s="465" t="s">
        <v>276</v>
      </c>
      <c r="F52" s="137">
        <v>7</v>
      </c>
      <c r="G52" s="137">
        <v>6</v>
      </c>
      <c r="H52" s="134">
        <f>J52+I52+Q52+R52+S52</f>
        <v>130</v>
      </c>
      <c r="I52" s="152">
        <f t="shared" ref="I52" si="36">W52+Y52+AA52+AC52+AE52+AG52</f>
        <v>16</v>
      </c>
      <c r="J52" s="135">
        <f t="shared" ref="J52" si="37">X52+Z52+AB52+AD52+AF52+AH52</f>
        <v>114</v>
      </c>
      <c r="K52" s="153">
        <f t="shared" ref="K52" si="38">M52+O52+P52</f>
        <v>52</v>
      </c>
      <c r="L52" s="153">
        <f t="shared" ref="L52" si="39">J52-M52</f>
        <v>62</v>
      </c>
      <c r="M52" s="244">
        <v>52</v>
      </c>
      <c r="N52" s="137">
        <v>20</v>
      </c>
      <c r="O52" s="137"/>
      <c r="P52" s="137"/>
      <c r="Q52" s="137"/>
      <c r="R52" s="137"/>
      <c r="S52" s="137"/>
      <c r="T52" s="137"/>
      <c r="U52" s="137"/>
      <c r="V52" s="137"/>
      <c r="W52" s="137"/>
      <c r="X52" s="244"/>
      <c r="Y52" s="244"/>
      <c r="Z52" s="157"/>
      <c r="AA52" s="244"/>
      <c r="AB52" s="244"/>
      <c r="AC52" s="244">
        <v>8</v>
      </c>
      <c r="AD52" s="244">
        <v>72</v>
      </c>
      <c r="AE52" s="244">
        <v>8</v>
      </c>
      <c r="AF52" s="244">
        <v>42</v>
      </c>
      <c r="AG52" s="244"/>
      <c r="AH52" s="244"/>
      <c r="AI52" s="54"/>
      <c r="AJ52" s="54"/>
      <c r="AK52" s="54"/>
      <c r="AL52" s="54"/>
      <c r="AM52" s="54"/>
      <c r="AN52" s="54"/>
      <c r="AO52" s="54"/>
    </row>
    <row r="53" spans="1:41" s="50" customFormat="1" ht="31.5" customHeight="1" x14ac:dyDescent="0.2">
      <c r="A53" s="203" t="s">
        <v>88</v>
      </c>
      <c r="B53" s="204" t="s">
        <v>265</v>
      </c>
      <c r="C53" s="141"/>
      <c r="D53" s="139"/>
      <c r="E53" s="457"/>
      <c r="F53" s="139"/>
      <c r="G53" s="139">
        <v>6</v>
      </c>
      <c r="H53" s="163">
        <f t="shared" ref="H53" si="40">J53+I53+Q53+R53+S53+N53</f>
        <v>134</v>
      </c>
      <c r="I53" s="164">
        <f t="shared" ref="I53" si="41">W53+Y53+AA53+AC53+AE53+AG53</f>
        <v>6</v>
      </c>
      <c r="J53" s="135">
        <f t="shared" ref="J53" si="42">X53+Z53+AB53+AD53+AF53+AH53</f>
        <v>128</v>
      </c>
      <c r="K53" s="136">
        <f t="shared" ref="K53" si="43">M53+O53+P53</f>
        <v>72</v>
      </c>
      <c r="L53" s="136">
        <f t="shared" ref="L53" si="44">J53-M53</f>
        <v>56</v>
      </c>
      <c r="M53" s="245">
        <v>72</v>
      </c>
      <c r="N53" s="139"/>
      <c r="O53" s="139"/>
      <c r="P53" s="139"/>
      <c r="Q53" s="139"/>
      <c r="R53" s="139"/>
      <c r="S53" s="139"/>
      <c r="T53" s="139"/>
      <c r="U53" s="139"/>
      <c r="V53" s="139"/>
      <c r="W53" s="139"/>
      <c r="X53" s="245"/>
      <c r="Y53" s="245"/>
      <c r="Z53" s="127"/>
      <c r="AA53" s="245"/>
      <c r="AB53" s="245"/>
      <c r="AC53" s="245">
        <v>4</v>
      </c>
      <c r="AD53" s="245">
        <v>72</v>
      </c>
      <c r="AE53" s="245">
        <v>2</v>
      </c>
      <c r="AF53" s="245">
        <v>56</v>
      </c>
      <c r="AG53" s="245"/>
      <c r="AH53" s="245"/>
      <c r="AI53" s="54"/>
      <c r="AJ53" s="54"/>
      <c r="AK53" s="54"/>
      <c r="AL53" s="54"/>
      <c r="AM53" s="54"/>
      <c r="AN53" s="54"/>
      <c r="AO53" s="54"/>
    </row>
    <row r="54" spans="1:41" s="109" customFormat="1" ht="17.25" customHeight="1" x14ac:dyDescent="0.2">
      <c r="A54" s="246" t="s">
        <v>89</v>
      </c>
      <c r="B54" s="247" t="s">
        <v>4</v>
      </c>
      <c r="C54" s="209"/>
      <c r="D54" s="216"/>
      <c r="E54" s="248">
        <v>7</v>
      </c>
      <c r="F54" s="209"/>
      <c r="G54" s="209"/>
      <c r="H54" s="211">
        <v>72</v>
      </c>
      <c r="I54" s="216"/>
      <c r="J54" s="215">
        <f>V54+X54+Z54+AB54+AD54+AF54+AH54-M54-L54</f>
        <v>72</v>
      </c>
      <c r="K54" s="212">
        <f t="shared" ref="K54" si="45">M54+O54+P54</f>
        <v>72</v>
      </c>
      <c r="L54" s="215"/>
      <c r="M54" s="216"/>
      <c r="N54" s="216"/>
      <c r="O54" s="212">
        <f>H54</f>
        <v>72</v>
      </c>
      <c r="P54" s="212"/>
      <c r="Q54" s="216"/>
      <c r="R54" s="216"/>
      <c r="S54" s="216"/>
      <c r="T54" s="216"/>
      <c r="U54" s="216"/>
      <c r="V54" s="216"/>
      <c r="W54" s="216"/>
      <c r="X54" s="212"/>
      <c r="Y54" s="212"/>
      <c r="Z54" s="249"/>
      <c r="AA54" s="212"/>
      <c r="AB54" s="250"/>
      <c r="AC54" s="212"/>
      <c r="AD54" s="251">
        <v>36</v>
      </c>
      <c r="AE54" s="216"/>
      <c r="AF54" s="212">
        <v>36</v>
      </c>
      <c r="AG54" s="212"/>
      <c r="AH54" s="212"/>
      <c r="AI54" s="107"/>
      <c r="AJ54" s="107"/>
      <c r="AK54" s="107"/>
      <c r="AL54" s="107"/>
      <c r="AM54" s="107"/>
      <c r="AN54" s="107"/>
      <c r="AO54" s="107"/>
    </row>
    <row r="55" spans="1:41" s="112" customFormat="1" ht="15" customHeight="1" x14ac:dyDescent="0.2">
      <c r="A55" s="252" t="s">
        <v>90</v>
      </c>
      <c r="B55" s="253" t="s">
        <v>233</v>
      </c>
      <c r="C55" s="254"/>
      <c r="D55" s="229"/>
      <c r="E55" s="255">
        <v>7</v>
      </c>
      <c r="F55" s="222"/>
      <c r="G55" s="222"/>
      <c r="H55" s="224">
        <v>144</v>
      </c>
      <c r="I55" s="229"/>
      <c r="J55" s="228">
        <f>V55+X55+Z55+AB55+AD55+AF55+AH55-M55-L55</f>
        <v>144</v>
      </c>
      <c r="K55" s="225">
        <f>M55+O55+P55</f>
        <v>144</v>
      </c>
      <c r="L55" s="228"/>
      <c r="M55" s="229"/>
      <c r="N55" s="229"/>
      <c r="O55" s="225"/>
      <c r="P55" s="225">
        <f>H55</f>
        <v>144</v>
      </c>
      <c r="Q55" s="229"/>
      <c r="R55" s="229"/>
      <c r="S55" s="229"/>
      <c r="T55" s="229"/>
      <c r="U55" s="229"/>
      <c r="V55" s="229"/>
      <c r="W55" s="229"/>
      <c r="X55" s="225"/>
      <c r="Y55" s="225"/>
      <c r="Z55" s="256"/>
      <c r="AA55" s="225"/>
      <c r="AB55" s="257"/>
      <c r="AC55" s="225"/>
      <c r="AD55" s="258">
        <v>108</v>
      </c>
      <c r="AE55" s="229"/>
      <c r="AF55" s="225">
        <v>36</v>
      </c>
      <c r="AG55" s="225"/>
      <c r="AH55" s="225"/>
      <c r="AI55" s="110"/>
      <c r="AJ55" s="110"/>
      <c r="AK55" s="110"/>
      <c r="AL55" s="110"/>
      <c r="AM55" s="110"/>
      <c r="AN55" s="110"/>
      <c r="AO55" s="110"/>
    </row>
    <row r="56" spans="1:41" s="54" customFormat="1" ht="26.25" customHeight="1" thickBot="1" x14ac:dyDescent="0.25">
      <c r="A56" s="233" t="s">
        <v>234</v>
      </c>
      <c r="B56" s="233" t="s">
        <v>210</v>
      </c>
      <c r="C56" s="261">
        <v>7</v>
      </c>
      <c r="D56" s="260"/>
      <c r="E56" s="261"/>
      <c r="F56" s="131"/>
      <c r="G56" s="131"/>
      <c r="H56" s="234">
        <v>18</v>
      </c>
      <c r="I56" s="131"/>
      <c r="J56" s="235">
        <f>Q56+R56+S56</f>
        <v>18</v>
      </c>
      <c r="K56" s="171"/>
      <c r="L56" s="175">
        <f t="shared" ref="L56" si="46">X56+Z56+AB56+AD56+AF56+AH56-M56-N56</f>
        <v>0</v>
      </c>
      <c r="M56" s="131"/>
      <c r="N56" s="131"/>
      <c r="O56" s="131"/>
      <c r="P56" s="131"/>
      <c r="Q56" s="143">
        <v>10</v>
      </c>
      <c r="R56" s="143">
        <v>2</v>
      </c>
      <c r="S56" s="143">
        <v>6</v>
      </c>
      <c r="T56" s="131"/>
      <c r="U56" s="131"/>
      <c r="V56" s="131"/>
      <c r="W56" s="131"/>
      <c r="X56" s="131"/>
      <c r="Y56" s="131"/>
      <c r="Z56" s="132"/>
      <c r="AA56" s="131"/>
      <c r="AB56" s="131"/>
      <c r="AC56" s="131"/>
      <c r="AD56" s="131"/>
      <c r="AE56" s="131"/>
      <c r="AF56" s="131"/>
      <c r="AG56" s="131"/>
      <c r="AH56" s="131"/>
    </row>
    <row r="57" spans="1:41" s="114" customFormat="1" ht="20.25" customHeight="1" thickBot="1" x14ac:dyDescent="0.25">
      <c r="A57" s="262" t="s">
        <v>235</v>
      </c>
      <c r="B57" s="239" t="s">
        <v>266</v>
      </c>
      <c r="C57" s="263">
        <v>1</v>
      </c>
      <c r="D57" s="264"/>
      <c r="E57" s="265">
        <v>3</v>
      </c>
      <c r="F57" s="240">
        <v>1</v>
      </c>
      <c r="G57" s="240">
        <v>1</v>
      </c>
      <c r="H57" s="242">
        <f>H58+H59+H60+H61</f>
        <v>382</v>
      </c>
      <c r="I57" s="242">
        <f t="shared" ref="I57:AH57" si="47">I58+I59+I60+I61</f>
        <v>14</v>
      </c>
      <c r="J57" s="242">
        <f t="shared" si="47"/>
        <v>368</v>
      </c>
      <c r="K57" s="242">
        <f t="shared" si="47"/>
        <v>288</v>
      </c>
      <c r="L57" s="242">
        <f t="shared" si="47"/>
        <v>62</v>
      </c>
      <c r="M57" s="242">
        <f t="shared" si="47"/>
        <v>72</v>
      </c>
      <c r="N57" s="242">
        <f t="shared" si="47"/>
        <v>0</v>
      </c>
      <c r="O57" s="242">
        <f t="shared" si="47"/>
        <v>72</v>
      </c>
      <c r="P57" s="242">
        <f t="shared" si="47"/>
        <v>144</v>
      </c>
      <c r="Q57" s="242">
        <f t="shared" si="47"/>
        <v>10</v>
      </c>
      <c r="R57" s="242">
        <f t="shared" si="47"/>
        <v>2</v>
      </c>
      <c r="S57" s="242">
        <f t="shared" si="47"/>
        <v>6</v>
      </c>
      <c r="T57" s="242">
        <f t="shared" si="47"/>
        <v>0</v>
      </c>
      <c r="U57" s="242">
        <f t="shared" si="47"/>
        <v>0</v>
      </c>
      <c r="V57" s="242">
        <f t="shared" si="47"/>
        <v>0</v>
      </c>
      <c r="W57" s="242">
        <f t="shared" si="47"/>
        <v>0</v>
      </c>
      <c r="X57" s="242">
        <f t="shared" si="47"/>
        <v>0</v>
      </c>
      <c r="Y57" s="242">
        <f t="shared" si="47"/>
        <v>0</v>
      </c>
      <c r="Z57" s="242">
        <f t="shared" si="47"/>
        <v>0</v>
      </c>
      <c r="AA57" s="242">
        <f t="shared" si="47"/>
        <v>0</v>
      </c>
      <c r="AB57" s="242">
        <f t="shared" si="47"/>
        <v>0</v>
      </c>
      <c r="AC57" s="242">
        <f t="shared" si="47"/>
        <v>0</v>
      </c>
      <c r="AD57" s="242">
        <f t="shared" si="47"/>
        <v>0</v>
      </c>
      <c r="AE57" s="242">
        <f t="shared" si="47"/>
        <v>12</v>
      </c>
      <c r="AF57" s="242">
        <f t="shared" si="47"/>
        <v>90</v>
      </c>
      <c r="AG57" s="242">
        <f t="shared" si="47"/>
        <v>2</v>
      </c>
      <c r="AH57" s="242">
        <f t="shared" si="47"/>
        <v>260</v>
      </c>
      <c r="AI57" s="113"/>
      <c r="AJ57" s="113"/>
      <c r="AK57" s="113"/>
      <c r="AL57" s="113"/>
      <c r="AM57" s="113"/>
      <c r="AN57" s="113"/>
      <c r="AO57" s="113"/>
    </row>
    <row r="58" spans="1:41" s="50" customFormat="1" ht="27.75" customHeight="1" x14ac:dyDescent="0.25">
      <c r="A58" s="266" t="s">
        <v>91</v>
      </c>
      <c r="B58" s="201" t="s">
        <v>267</v>
      </c>
      <c r="C58" s="267"/>
      <c r="D58" s="154"/>
      <c r="E58" s="268">
        <v>8</v>
      </c>
      <c r="F58" s="137"/>
      <c r="G58" s="137">
        <v>7</v>
      </c>
      <c r="H58" s="134">
        <f>J58+I58+Q58+R58+S58</f>
        <v>148</v>
      </c>
      <c r="I58" s="152">
        <f t="shared" ref="I58" si="48">W58+Y58+AA58+AC58+AE58+AG58</f>
        <v>14</v>
      </c>
      <c r="J58" s="135">
        <f t="shared" ref="J58" si="49">X58+Z58+AB58+AD58+AF58+AH58</f>
        <v>134</v>
      </c>
      <c r="K58" s="153">
        <f t="shared" ref="K58" si="50">M58+O58+P58</f>
        <v>72</v>
      </c>
      <c r="L58" s="153">
        <f t="shared" ref="L58" si="51">J58-M58</f>
        <v>62</v>
      </c>
      <c r="M58" s="137">
        <v>72</v>
      </c>
      <c r="N58" s="137"/>
      <c r="O58" s="137"/>
      <c r="P58" s="137"/>
      <c r="Q58" s="137"/>
      <c r="R58" s="137"/>
      <c r="S58" s="269"/>
      <c r="T58" s="137"/>
      <c r="U58" s="151"/>
      <c r="V58" s="151"/>
      <c r="W58" s="151"/>
      <c r="X58" s="137"/>
      <c r="Y58" s="137"/>
      <c r="Z58" s="270"/>
      <c r="AA58" s="137"/>
      <c r="AB58" s="137"/>
      <c r="AC58" s="137"/>
      <c r="AD58" s="137"/>
      <c r="AE58" s="137">
        <v>12</v>
      </c>
      <c r="AF58" s="137">
        <v>90</v>
      </c>
      <c r="AG58" s="137">
        <v>2</v>
      </c>
      <c r="AH58" s="137">
        <v>44</v>
      </c>
      <c r="AI58" s="54"/>
      <c r="AJ58" s="54"/>
      <c r="AK58" s="54"/>
      <c r="AL58" s="54"/>
      <c r="AM58" s="54"/>
      <c r="AN58" s="54"/>
      <c r="AO58" s="54"/>
    </row>
    <row r="59" spans="1:41" s="108" customFormat="1" ht="17.25" customHeight="1" x14ac:dyDescent="0.25">
      <c r="A59" s="271" t="s">
        <v>92</v>
      </c>
      <c r="B59" s="272" t="s">
        <v>4</v>
      </c>
      <c r="C59" s="273"/>
      <c r="D59" s="216"/>
      <c r="E59" s="248">
        <v>8</v>
      </c>
      <c r="F59" s="209"/>
      <c r="G59" s="209"/>
      <c r="H59" s="211">
        <v>72</v>
      </c>
      <c r="I59" s="216"/>
      <c r="J59" s="215">
        <f>V59+X59+Z59+AB59+AD59+AF59+AH59-M59-L59</f>
        <v>72</v>
      </c>
      <c r="K59" s="212">
        <f t="shared" ref="K59" si="52">M59+O59+P59</f>
        <v>72</v>
      </c>
      <c r="L59" s="215"/>
      <c r="M59" s="216"/>
      <c r="N59" s="216"/>
      <c r="O59" s="212">
        <f>H59</f>
        <v>72</v>
      </c>
      <c r="P59" s="212"/>
      <c r="Q59" s="210"/>
      <c r="R59" s="210"/>
      <c r="S59" s="210"/>
      <c r="T59" s="210"/>
      <c r="U59" s="209"/>
      <c r="V59" s="209"/>
      <c r="W59" s="209"/>
      <c r="X59" s="210"/>
      <c r="Y59" s="210"/>
      <c r="Z59" s="249"/>
      <c r="AA59" s="210"/>
      <c r="AB59" s="210"/>
      <c r="AC59" s="210"/>
      <c r="AD59" s="210"/>
      <c r="AE59" s="210"/>
      <c r="AF59" s="210"/>
      <c r="AG59" s="210"/>
      <c r="AH59" s="210">
        <v>72</v>
      </c>
      <c r="AI59" s="107"/>
      <c r="AJ59" s="107"/>
      <c r="AK59" s="107"/>
      <c r="AL59" s="107"/>
      <c r="AM59" s="107"/>
      <c r="AN59" s="107"/>
      <c r="AO59" s="107"/>
    </row>
    <row r="60" spans="1:41" s="111" customFormat="1" x14ac:dyDescent="0.25">
      <c r="A60" s="274" t="s">
        <v>93</v>
      </c>
      <c r="B60" s="275" t="s">
        <v>233</v>
      </c>
      <c r="C60" s="254"/>
      <c r="D60" s="229"/>
      <c r="E60" s="276">
        <v>8</v>
      </c>
      <c r="F60" s="222"/>
      <c r="G60" s="222"/>
      <c r="H60" s="224">
        <v>144</v>
      </c>
      <c r="I60" s="229"/>
      <c r="J60" s="228">
        <f>V60+X60+Z60+AB60+AD60+AF60+AH60-M60-L60</f>
        <v>144</v>
      </c>
      <c r="K60" s="225">
        <f>M60+O60+P60</f>
        <v>144</v>
      </c>
      <c r="L60" s="228"/>
      <c r="M60" s="229"/>
      <c r="N60" s="229"/>
      <c r="O60" s="225"/>
      <c r="P60" s="225">
        <f>H60</f>
        <v>144</v>
      </c>
      <c r="Q60" s="223"/>
      <c r="R60" s="223"/>
      <c r="S60" s="223"/>
      <c r="T60" s="223"/>
      <c r="U60" s="222"/>
      <c r="V60" s="222"/>
      <c r="W60" s="222"/>
      <c r="X60" s="223"/>
      <c r="Y60" s="223"/>
      <c r="Z60" s="256"/>
      <c r="AA60" s="223"/>
      <c r="AB60" s="255"/>
      <c r="AC60" s="255"/>
      <c r="AD60" s="255"/>
      <c r="AE60" s="222"/>
      <c r="AF60" s="255"/>
      <c r="AG60" s="255"/>
      <c r="AH60" s="255">
        <v>144</v>
      </c>
      <c r="AI60" s="110"/>
      <c r="AJ60" s="110"/>
      <c r="AK60" s="110"/>
      <c r="AL60" s="110"/>
      <c r="AM60" s="110"/>
      <c r="AN60" s="110"/>
      <c r="AO60" s="110"/>
    </row>
    <row r="61" spans="1:41" s="50" customFormat="1" ht="13.5" customHeight="1" thickBot="1" x14ac:dyDescent="0.25">
      <c r="A61" s="233" t="s">
        <v>236</v>
      </c>
      <c r="B61" s="233" t="s">
        <v>210</v>
      </c>
      <c r="C61" s="278">
        <v>8</v>
      </c>
      <c r="D61" s="260"/>
      <c r="E61" s="259"/>
      <c r="F61" s="131"/>
      <c r="G61" s="131"/>
      <c r="H61" s="279">
        <v>18</v>
      </c>
      <c r="I61" s="260"/>
      <c r="J61" s="235">
        <f>Q61+R61+S61</f>
        <v>18</v>
      </c>
      <c r="K61" s="143"/>
      <c r="L61" s="143"/>
      <c r="M61" s="143"/>
      <c r="N61" s="143"/>
      <c r="O61" s="131"/>
      <c r="P61" s="131"/>
      <c r="Q61" s="143">
        <v>10</v>
      </c>
      <c r="R61" s="143">
        <v>2</v>
      </c>
      <c r="S61" s="143">
        <v>6</v>
      </c>
      <c r="T61" s="143"/>
      <c r="U61" s="131"/>
      <c r="V61" s="131"/>
      <c r="W61" s="131"/>
      <c r="X61" s="143"/>
      <c r="Y61" s="143"/>
      <c r="Z61" s="132"/>
      <c r="AA61" s="143"/>
      <c r="AB61" s="131"/>
      <c r="AC61" s="131"/>
      <c r="AD61" s="131"/>
      <c r="AE61" s="131"/>
      <c r="AF61" s="280"/>
      <c r="AG61" s="131"/>
      <c r="AH61" s="281"/>
      <c r="AI61" s="54"/>
      <c r="AJ61" s="54"/>
      <c r="AK61" s="54"/>
      <c r="AL61" s="54"/>
      <c r="AM61" s="54"/>
      <c r="AN61" s="54"/>
      <c r="AO61" s="54"/>
    </row>
    <row r="62" spans="1:41" s="114" customFormat="1" ht="31.5" customHeight="1" thickBot="1" x14ac:dyDescent="0.25">
      <c r="A62" s="262" t="s">
        <v>237</v>
      </c>
      <c r="B62" s="239" t="s">
        <v>268</v>
      </c>
      <c r="C62" s="263">
        <v>1</v>
      </c>
      <c r="D62" s="264"/>
      <c r="E62" s="265">
        <v>3</v>
      </c>
      <c r="F62" s="240"/>
      <c r="G62" s="240">
        <v>1</v>
      </c>
      <c r="H62" s="328">
        <f>H63+H64+H65+H66</f>
        <v>406</v>
      </c>
      <c r="I62" s="282">
        <f t="shared" ref="I62:AH62" si="53">I63+I64+I65+I66</f>
        <v>28</v>
      </c>
      <c r="J62" s="282">
        <f t="shared" si="53"/>
        <v>378</v>
      </c>
      <c r="K62" s="282">
        <f t="shared" si="53"/>
        <v>324</v>
      </c>
      <c r="L62" s="282">
        <f t="shared" si="53"/>
        <v>36</v>
      </c>
      <c r="M62" s="282">
        <f t="shared" si="53"/>
        <v>72</v>
      </c>
      <c r="N62" s="282">
        <f t="shared" si="53"/>
        <v>0</v>
      </c>
      <c r="O62" s="282">
        <f t="shared" si="53"/>
        <v>72</v>
      </c>
      <c r="P62" s="282">
        <f t="shared" si="53"/>
        <v>180</v>
      </c>
      <c r="Q62" s="282">
        <f t="shared" si="53"/>
        <v>10</v>
      </c>
      <c r="R62" s="282">
        <f t="shared" si="53"/>
        <v>2</v>
      </c>
      <c r="S62" s="282">
        <f t="shared" si="53"/>
        <v>6</v>
      </c>
      <c r="T62" s="282">
        <f t="shared" si="53"/>
        <v>0</v>
      </c>
      <c r="U62" s="282">
        <f t="shared" si="53"/>
        <v>0</v>
      </c>
      <c r="V62" s="282">
        <f t="shared" si="53"/>
        <v>0</v>
      </c>
      <c r="W62" s="282">
        <f t="shared" si="53"/>
        <v>0</v>
      </c>
      <c r="X62" s="282">
        <f t="shared" si="53"/>
        <v>0</v>
      </c>
      <c r="Y62" s="282">
        <f t="shared" si="53"/>
        <v>0</v>
      </c>
      <c r="Z62" s="282">
        <f t="shared" si="53"/>
        <v>0</v>
      </c>
      <c r="AA62" s="282">
        <f t="shared" si="53"/>
        <v>0</v>
      </c>
      <c r="AB62" s="282">
        <f t="shared" si="53"/>
        <v>0</v>
      </c>
      <c r="AC62" s="282">
        <f t="shared" si="53"/>
        <v>0</v>
      </c>
      <c r="AD62" s="282">
        <f t="shared" si="53"/>
        <v>0</v>
      </c>
      <c r="AE62" s="282">
        <f t="shared" si="53"/>
        <v>6</v>
      </c>
      <c r="AF62" s="282">
        <f t="shared" si="53"/>
        <v>216</v>
      </c>
      <c r="AG62" s="282">
        <f t="shared" si="53"/>
        <v>22</v>
      </c>
      <c r="AH62" s="282">
        <f t="shared" si="53"/>
        <v>144</v>
      </c>
      <c r="AI62" s="113"/>
      <c r="AJ62" s="113"/>
      <c r="AK62" s="113"/>
      <c r="AL62" s="113"/>
      <c r="AM62" s="113"/>
      <c r="AN62" s="113"/>
      <c r="AO62" s="113"/>
    </row>
    <row r="63" spans="1:41" s="50" customFormat="1" ht="51.75" customHeight="1" x14ac:dyDescent="0.25">
      <c r="A63" s="266" t="s">
        <v>183</v>
      </c>
      <c r="B63" s="201" t="s">
        <v>269</v>
      </c>
      <c r="C63" s="283"/>
      <c r="D63" s="154"/>
      <c r="E63" s="268">
        <v>8</v>
      </c>
      <c r="F63" s="151"/>
      <c r="G63" s="137">
        <v>7</v>
      </c>
      <c r="H63" s="134">
        <f>J63+I63+Q63+R63+S63</f>
        <v>136</v>
      </c>
      <c r="I63" s="152">
        <f t="shared" ref="I63" si="54">W63+Y63+AA63+AC63+AE63+AG63</f>
        <v>28</v>
      </c>
      <c r="J63" s="135">
        <f t="shared" ref="J63" si="55">X63+Z63+AB63+AD63+AF63+AH63</f>
        <v>108</v>
      </c>
      <c r="K63" s="153">
        <f t="shared" ref="K63" si="56">M63+O63+P63</f>
        <v>72</v>
      </c>
      <c r="L63" s="153">
        <f t="shared" ref="L63" si="57">J63-M63</f>
        <v>36</v>
      </c>
      <c r="M63" s="137">
        <v>72</v>
      </c>
      <c r="N63" s="137"/>
      <c r="O63" s="137"/>
      <c r="P63" s="137"/>
      <c r="Q63" s="137"/>
      <c r="R63" s="137"/>
      <c r="S63" s="137"/>
      <c r="T63" s="137"/>
      <c r="U63" s="151"/>
      <c r="V63" s="151"/>
      <c r="W63" s="151"/>
      <c r="X63" s="137"/>
      <c r="Y63" s="137"/>
      <c r="Z63" s="270"/>
      <c r="AA63" s="137"/>
      <c r="AB63" s="137"/>
      <c r="AC63" s="137"/>
      <c r="AD63" s="137"/>
      <c r="AE63" s="137">
        <v>6</v>
      </c>
      <c r="AF63" s="137">
        <v>72</v>
      </c>
      <c r="AG63" s="137">
        <v>22</v>
      </c>
      <c r="AH63" s="137">
        <v>36</v>
      </c>
      <c r="AI63" s="54"/>
      <c r="AJ63" s="54"/>
      <c r="AK63" s="54"/>
      <c r="AL63" s="54"/>
      <c r="AM63" s="54"/>
      <c r="AN63" s="54"/>
      <c r="AO63" s="54"/>
    </row>
    <row r="64" spans="1:41" s="108" customFormat="1" x14ac:dyDescent="0.25">
      <c r="A64" s="271" t="s">
        <v>94</v>
      </c>
      <c r="B64" s="272" t="s">
        <v>4</v>
      </c>
      <c r="C64" s="273"/>
      <c r="D64" s="216"/>
      <c r="E64" s="284">
        <v>8</v>
      </c>
      <c r="F64" s="209"/>
      <c r="G64" s="209"/>
      <c r="H64" s="285">
        <v>72</v>
      </c>
      <c r="I64" s="216"/>
      <c r="J64" s="215">
        <f>V64+X64+Z64+AB64+AD64+AF64+AH64-M64-L64</f>
        <v>72</v>
      </c>
      <c r="K64" s="212">
        <f t="shared" ref="K64" si="58">M64+O64+P64</f>
        <v>72</v>
      </c>
      <c r="L64" s="215"/>
      <c r="M64" s="216"/>
      <c r="N64" s="216"/>
      <c r="O64" s="212">
        <f>H64</f>
        <v>72</v>
      </c>
      <c r="P64" s="212"/>
      <c r="Q64" s="210"/>
      <c r="R64" s="210"/>
      <c r="S64" s="210"/>
      <c r="T64" s="210"/>
      <c r="U64" s="209"/>
      <c r="V64" s="209"/>
      <c r="W64" s="209"/>
      <c r="X64" s="210"/>
      <c r="Y64" s="210"/>
      <c r="Z64" s="286"/>
      <c r="AA64" s="210"/>
      <c r="AB64" s="210"/>
      <c r="AC64" s="210"/>
      <c r="AD64" s="210"/>
      <c r="AE64" s="210"/>
      <c r="AF64" s="210">
        <v>36</v>
      </c>
      <c r="AG64" s="210"/>
      <c r="AH64" s="287">
        <v>36</v>
      </c>
      <c r="AI64" s="107"/>
      <c r="AJ64" s="107"/>
      <c r="AK64" s="107"/>
      <c r="AL64" s="107"/>
      <c r="AM64" s="107"/>
      <c r="AN64" s="107"/>
      <c r="AO64" s="107"/>
    </row>
    <row r="65" spans="1:41" s="111" customFormat="1" x14ac:dyDescent="0.25">
      <c r="A65" s="274" t="s">
        <v>238</v>
      </c>
      <c r="B65" s="275" t="s">
        <v>233</v>
      </c>
      <c r="C65" s="254"/>
      <c r="D65" s="229"/>
      <c r="E65" s="276">
        <v>8</v>
      </c>
      <c r="F65" s="222"/>
      <c r="G65" s="222"/>
      <c r="H65" s="331">
        <f>J65</f>
        <v>180</v>
      </c>
      <c r="I65" s="229"/>
      <c r="J65" s="228">
        <f>V65+X65+Z65+AB65+AD65+AF65+AH65-M65-L65</f>
        <v>180</v>
      </c>
      <c r="K65" s="225">
        <f>M65+O65+P65</f>
        <v>180</v>
      </c>
      <c r="L65" s="228"/>
      <c r="M65" s="229"/>
      <c r="N65" s="229"/>
      <c r="O65" s="225"/>
      <c r="P65" s="225">
        <v>180</v>
      </c>
      <c r="Q65" s="223"/>
      <c r="R65" s="223"/>
      <c r="S65" s="223"/>
      <c r="T65" s="223"/>
      <c r="U65" s="222"/>
      <c r="V65" s="222"/>
      <c r="W65" s="222"/>
      <c r="X65" s="223"/>
      <c r="Y65" s="223"/>
      <c r="Z65" s="288"/>
      <c r="AA65" s="223"/>
      <c r="AB65" s="223"/>
      <c r="AC65" s="223"/>
      <c r="AD65" s="223"/>
      <c r="AE65" s="223"/>
      <c r="AF65" s="223">
        <v>108</v>
      </c>
      <c r="AG65" s="223"/>
      <c r="AH65" s="277">
        <f>36+36</f>
        <v>72</v>
      </c>
      <c r="AI65" s="110"/>
      <c r="AJ65" s="110"/>
      <c r="AK65" s="110"/>
      <c r="AL65" s="110"/>
      <c r="AM65" s="110"/>
      <c r="AN65" s="110"/>
      <c r="AO65" s="110"/>
    </row>
    <row r="66" spans="1:41" s="50" customFormat="1" ht="18.75" customHeight="1" thickBot="1" x14ac:dyDescent="0.25">
      <c r="A66" s="233" t="s">
        <v>239</v>
      </c>
      <c r="B66" s="233" t="s">
        <v>210</v>
      </c>
      <c r="C66" s="278">
        <v>8</v>
      </c>
      <c r="D66" s="260"/>
      <c r="E66" s="289"/>
      <c r="F66" s="131"/>
      <c r="G66" s="131"/>
      <c r="H66" s="279">
        <v>18</v>
      </c>
      <c r="I66" s="260"/>
      <c r="J66" s="235">
        <f>Q66+R66+S66</f>
        <v>18</v>
      </c>
      <c r="K66" s="143"/>
      <c r="L66" s="143"/>
      <c r="M66" s="143"/>
      <c r="N66" s="143"/>
      <c r="O66" s="143"/>
      <c r="P66" s="143"/>
      <c r="Q66" s="143">
        <v>10</v>
      </c>
      <c r="R66" s="143">
        <v>2</v>
      </c>
      <c r="S66" s="143">
        <v>6</v>
      </c>
      <c r="T66" s="143"/>
      <c r="U66" s="131"/>
      <c r="V66" s="131"/>
      <c r="W66" s="131"/>
      <c r="X66" s="143"/>
      <c r="Y66" s="143"/>
      <c r="Z66" s="132"/>
      <c r="AA66" s="143"/>
      <c r="AB66" s="143"/>
      <c r="AC66" s="143"/>
      <c r="AD66" s="143"/>
      <c r="AE66" s="143"/>
      <c r="AF66" s="143"/>
      <c r="AG66" s="143"/>
      <c r="AH66" s="290"/>
      <c r="AI66" s="54"/>
      <c r="AJ66" s="54"/>
      <c r="AK66" s="54"/>
      <c r="AL66" s="54"/>
      <c r="AM66" s="54"/>
      <c r="AN66" s="54"/>
      <c r="AO66" s="54"/>
    </row>
    <row r="67" spans="1:41" s="113" customFormat="1" ht="48" customHeight="1" thickBot="1" x14ac:dyDescent="0.25">
      <c r="A67" s="291" t="s">
        <v>240</v>
      </c>
      <c r="B67" s="292" t="s">
        <v>281</v>
      </c>
      <c r="C67" s="263">
        <v>1</v>
      </c>
      <c r="D67" s="264"/>
      <c r="E67" s="263">
        <v>3</v>
      </c>
      <c r="F67" s="240"/>
      <c r="G67" s="240">
        <v>1</v>
      </c>
      <c r="H67" s="306">
        <f>H68+H69+H70+H71</f>
        <v>396</v>
      </c>
      <c r="I67" s="240">
        <f t="shared" ref="I67:AE67" si="59">I68+I69+I70+I71</f>
        <v>12</v>
      </c>
      <c r="J67" s="240">
        <f t="shared" si="59"/>
        <v>384</v>
      </c>
      <c r="K67" s="240">
        <f t="shared" si="59"/>
        <v>324</v>
      </c>
      <c r="L67" s="240">
        <f t="shared" si="59"/>
        <v>48</v>
      </c>
      <c r="M67" s="240">
        <f t="shared" si="59"/>
        <v>72</v>
      </c>
      <c r="N67" s="240">
        <f t="shared" si="59"/>
        <v>0</v>
      </c>
      <c r="O67" s="240">
        <f t="shared" si="59"/>
        <v>108</v>
      </c>
      <c r="P67" s="240">
        <f t="shared" si="59"/>
        <v>144</v>
      </c>
      <c r="Q67" s="240">
        <f t="shared" si="59"/>
        <v>4</v>
      </c>
      <c r="R67" s="240">
        <f t="shared" si="59"/>
        <v>2</v>
      </c>
      <c r="S67" s="240">
        <f t="shared" si="59"/>
        <v>6</v>
      </c>
      <c r="T67" s="240">
        <f t="shared" si="59"/>
        <v>0</v>
      </c>
      <c r="U67" s="240">
        <f t="shared" si="59"/>
        <v>0</v>
      </c>
      <c r="V67" s="240">
        <f t="shared" si="59"/>
        <v>0</v>
      </c>
      <c r="W67" s="240">
        <f t="shared" si="59"/>
        <v>0</v>
      </c>
      <c r="X67" s="240">
        <f>X68+X69+X70+X71</f>
        <v>0</v>
      </c>
      <c r="Y67" s="240">
        <f>Y68+Y69+Y70+Y71</f>
        <v>0</v>
      </c>
      <c r="Z67" s="240">
        <f>Z68+Z69+Z70+Z71</f>
        <v>0</v>
      </c>
      <c r="AA67" s="240">
        <f t="shared" si="59"/>
        <v>0</v>
      </c>
      <c r="AB67" s="240">
        <f t="shared" si="59"/>
        <v>180</v>
      </c>
      <c r="AC67" s="240">
        <f t="shared" si="59"/>
        <v>12</v>
      </c>
      <c r="AD67" s="240">
        <f t="shared" si="59"/>
        <v>192</v>
      </c>
      <c r="AE67" s="240">
        <f t="shared" si="59"/>
        <v>0</v>
      </c>
      <c r="AF67" s="240">
        <f>AF68+AF69+AF70+AF71</f>
        <v>0</v>
      </c>
      <c r="AG67" s="240">
        <f>AG68+AG69+AG70+AG71</f>
        <v>0</v>
      </c>
      <c r="AH67" s="240">
        <f>AH68+AH69+AH70+AH71</f>
        <v>0</v>
      </c>
    </row>
    <row r="68" spans="1:41" s="48" customFormat="1" ht="43.5" customHeight="1" x14ac:dyDescent="0.2">
      <c r="A68" s="293" t="s">
        <v>241</v>
      </c>
      <c r="B68" s="150" t="s">
        <v>284</v>
      </c>
      <c r="C68" s="268"/>
      <c r="D68" s="294"/>
      <c r="E68" s="268">
        <v>6</v>
      </c>
      <c r="F68" s="151"/>
      <c r="G68" s="137">
        <v>5</v>
      </c>
      <c r="H68" s="134">
        <f t="shared" ref="H68" si="60">J68+I68+Q68+R68+S68+N68</f>
        <v>132</v>
      </c>
      <c r="I68" s="152">
        <f t="shared" ref="I68" si="61">W68+Y68+AA68+AC68+AE68+AG68</f>
        <v>12</v>
      </c>
      <c r="J68" s="135">
        <f t="shared" ref="J68" si="62">X68+Z68+AB68+AD68+AF68+AH68</f>
        <v>120</v>
      </c>
      <c r="K68" s="153">
        <f t="shared" ref="K68" si="63">M68+O68+P68</f>
        <v>72</v>
      </c>
      <c r="L68" s="153">
        <f t="shared" ref="L68" si="64">J68-M68</f>
        <v>48</v>
      </c>
      <c r="M68" s="137">
        <v>72</v>
      </c>
      <c r="N68" s="137"/>
      <c r="O68" s="137"/>
      <c r="P68" s="137"/>
      <c r="Q68" s="137"/>
      <c r="R68" s="137"/>
      <c r="S68" s="267"/>
      <c r="T68" s="137"/>
      <c r="U68" s="151"/>
      <c r="V68" s="151"/>
      <c r="W68" s="151"/>
      <c r="X68" s="295"/>
      <c r="Y68" s="295"/>
      <c r="Z68" s="296"/>
      <c r="AA68" s="137"/>
      <c r="AB68" s="296">
        <v>36</v>
      </c>
      <c r="AC68" s="137">
        <v>12</v>
      </c>
      <c r="AD68" s="137">
        <v>84</v>
      </c>
      <c r="AE68" s="295"/>
      <c r="AF68" s="296"/>
      <c r="AG68" s="137"/>
      <c r="AH68" s="137"/>
      <c r="AI68" s="54"/>
      <c r="AJ68" s="54"/>
      <c r="AK68" s="54"/>
      <c r="AL68" s="54"/>
      <c r="AM68" s="54"/>
      <c r="AN68" s="54"/>
      <c r="AO68" s="54"/>
    </row>
    <row r="69" spans="1:41" s="108" customFormat="1" ht="17.25" customHeight="1" x14ac:dyDescent="0.25">
      <c r="A69" s="271" t="s">
        <v>242</v>
      </c>
      <c r="B69" s="272" t="s">
        <v>4</v>
      </c>
      <c r="C69" s="284"/>
      <c r="D69" s="297"/>
      <c r="E69" s="284">
        <v>6</v>
      </c>
      <c r="F69" s="209"/>
      <c r="G69" s="209"/>
      <c r="H69" s="298">
        <v>108</v>
      </c>
      <c r="I69" s="216"/>
      <c r="J69" s="215">
        <f>V69+X69+Z69+AB69+AD69+AF69+AH69-M69-L69</f>
        <v>108</v>
      </c>
      <c r="K69" s="212">
        <f t="shared" ref="K69" si="65">M69+O69+P69</f>
        <v>108</v>
      </c>
      <c r="L69" s="215"/>
      <c r="M69" s="216"/>
      <c r="N69" s="216"/>
      <c r="O69" s="212">
        <f>H69</f>
        <v>108</v>
      </c>
      <c r="P69" s="212"/>
      <c r="Q69" s="210"/>
      <c r="R69" s="210"/>
      <c r="S69" s="210"/>
      <c r="T69" s="210"/>
      <c r="U69" s="209"/>
      <c r="V69" s="209"/>
      <c r="W69" s="209"/>
      <c r="X69" s="248"/>
      <c r="Y69" s="248"/>
      <c r="Z69" s="299"/>
      <c r="AA69" s="210"/>
      <c r="AB69" s="299">
        <v>72</v>
      </c>
      <c r="AC69" s="210"/>
      <c r="AD69" s="210">
        <v>36</v>
      </c>
      <c r="AE69" s="248"/>
      <c r="AF69" s="299"/>
      <c r="AG69" s="210"/>
      <c r="AH69" s="210"/>
      <c r="AI69" s="107"/>
      <c r="AJ69" s="107"/>
      <c r="AK69" s="107"/>
      <c r="AL69" s="107"/>
      <c r="AM69" s="107"/>
      <c r="AN69" s="107"/>
      <c r="AO69" s="107"/>
    </row>
    <row r="70" spans="1:41" s="111" customFormat="1" ht="19.5" customHeight="1" x14ac:dyDescent="0.25">
      <c r="A70" s="274" t="s">
        <v>243</v>
      </c>
      <c r="B70" s="275" t="s">
        <v>233</v>
      </c>
      <c r="C70" s="276"/>
      <c r="D70" s="300"/>
      <c r="E70" s="276">
        <v>6</v>
      </c>
      <c r="F70" s="222"/>
      <c r="G70" s="222"/>
      <c r="H70" s="301">
        <v>144</v>
      </c>
      <c r="I70" s="229"/>
      <c r="J70" s="228">
        <f>V70+X70+Z70+AB70+AD70+AF70+AH70-M70-L70</f>
        <v>144</v>
      </c>
      <c r="K70" s="225">
        <f>M70+O70+P70</f>
        <v>144</v>
      </c>
      <c r="L70" s="228"/>
      <c r="M70" s="229"/>
      <c r="N70" s="229"/>
      <c r="O70" s="225"/>
      <c r="P70" s="225">
        <v>144</v>
      </c>
      <c r="Q70" s="223"/>
      <c r="R70" s="223"/>
      <c r="S70" s="223"/>
      <c r="T70" s="223"/>
      <c r="U70" s="222"/>
      <c r="V70" s="222"/>
      <c r="W70" s="222"/>
      <c r="X70" s="255"/>
      <c r="Y70" s="255"/>
      <c r="Z70" s="302"/>
      <c r="AA70" s="223"/>
      <c r="AB70" s="302">
        <v>72</v>
      </c>
      <c r="AC70" s="223"/>
      <c r="AD70" s="223">
        <v>72</v>
      </c>
      <c r="AE70" s="255"/>
      <c r="AF70" s="302"/>
      <c r="AG70" s="223"/>
      <c r="AH70" s="223"/>
      <c r="AI70" s="110"/>
      <c r="AJ70" s="110"/>
      <c r="AK70" s="110"/>
      <c r="AL70" s="110"/>
      <c r="AM70" s="110"/>
      <c r="AN70" s="110"/>
      <c r="AO70" s="110"/>
    </row>
    <row r="71" spans="1:41" s="50" customFormat="1" ht="17.25" customHeight="1" thickBot="1" x14ac:dyDescent="0.25">
      <c r="A71" s="233" t="s">
        <v>270</v>
      </c>
      <c r="B71" s="233" t="s">
        <v>275</v>
      </c>
      <c r="C71" s="261">
        <v>6</v>
      </c>
      <c r="D71" s="303"/>
      <c r="E71" s="304"/>
      <c r="F71" s="131"/>
      <c r="G71" s="131"/>
      <c r="H71" s="279">
        <v>12</v>
      </c>
      <c r="I71" s="260"/>
      <c r="J71" s="235">
        <f>Q71+R71+S71</f>
        <v>12</v>
      </c>
      <c r="K71" s="171"/>
      <c r="L71" s="171"/>
      <c r="M71" s="143"/>
      <c r="N71" s="143"/>
      <c r="O71" s="143"/>
      <c r="P71" s="143"/>
      <c r="Q71" s="143">
        <v>4</v>
      </c>
      <c r="R71" s="143">
        <v>2</v>
      </c>
      <c r="S71" s="143">
        <v>6</v>
      </c>
      <c r="T71" s="143"/>
      <c r="U71" s="131"/>
      <c r="V71" s="131"/>
      <c r="W71" s="131"/>
      <c r="X71" s="143"/>
      <c r="Y71" s="143"/>
      <c r="Z71" s="132"/>
      <c r="AA71" s="143"/>
      <c r="AB71" s="143"/>
      <c r="AC71" s="143"/>
      <c r="AD71" s="143"/>
      <c r="AE71" s="143"/>
      <c r="AF71" s="143"/>
      <c r="AG71" s="143"/>
      <c r="AH71" s="143"/>
      <c r="AI71" s="54"/>
      <c r="AJ71" s="54"/>
      <c r="AK71" s="54"/>
      <c r="AL71" s="54"/>
      <c r="AM71" s="54"/>
      <c r="AN71" s="54"/>
      <c r="AO71" s="54"/>
    </row>
    <row r="72" spans="1:41" s="113" customFormat="1" ht="63.75" customHeight="1" thickBot="1" x14ac:dyDescent="0.25">
      <c r="A72" s="305" t="s">
        <v>288</v>
      </c>
      <c r="B72" s="292" t="s">
        <v>280</v>
      </c>
      <c r="C72" s="263">
        <v>1</v>
      </c>
      <c r="D72" s="264"/>
      <c r="E72" s="263">
        <v>4</v>
      </c>
      <c r="F72" s="240"/>
      <c r="G72" s="240">
        <v>1</v>
      </c>
      <c r="H72" s="306">
        <f>H73+H74+H75+H76</f>
        <v>444</v>
      </c>
      <c r="I72" s="240">
        <f t="shared" ref="I72:AG72" si="66">I73+I74+I75+I76</f>
        <v>12</v>
      </c>
      <c r="J72" s="240">
        <f t="shared" si="66"/>
        <v>432</v>
      </c>
      <c r="K72" s="240">
        <f t="shared" si="66"/>
        <v>288</v>
      </c>
      <c r="L72" s="240">
        <f t="shared" si="66"/>
        <v>132</v>
      </c>
      <c r="M72" s="240">
        <f t="shared" si="66"/>
        <v>36</v>
      </c>
      <c r="N72" s="240">
        <f t="shared" si="66"/>
        <v>0</v>
      </c>
      <c r="O72" s="240">
        <f t="shared" si="66"/>
        <v>144</v>
      </c>
      <c r="P72" s="240">
        <f t="shared" si="66"/>
        <v>108</v>
      </c>
      <c r="Q72" s="240">
        <f t="shared" si="66"/>
        <v>4</v>
      </c>
      <c r="R72" s="240">
        <f t="shared" si="66"/>
        <v>2</v>
      </c>
      <c r="S72" s="240">
        <f t="shared" si="66"/>
        <v>6</v>
      </c>
      <c r="T72" s="240">
        <f t="shared" si="66"/>
        <v>0</v>
      </c>
      <c r="U72" s="240">
        <f t="shared" si="66"/>
        <v>0</v>
      </c>
      <c r="V72" s="240">
        <f t="shared" si="66"/>
        <v>0</v>
      </c>
      <c r="W72" s="240">
        <f t="shared" si="66"/>
        <v>0</v>
      </c>
      <c r="X72" s="240">
        <f t="shared" si="66"/>
        <v>144</v>
      </c>
      <c r="Y72" s="240">
        <f t="shared" si="66"/>
        <v>12</v>
      </c>
      <c r="Z72" s="306">
        <f>Z73+Z74+Z75+Z76</f>
        <v>276</v>
      </c>
      <c r="AA72" s="240">
        <f t="shared" si="66"/>
        <v>0</v>
      </c>
      <c r="AB72" s="240">
        <f t="shared" si="66"/>
        <v>0</v>
      </c>
      <c r="AC72" s="240">
        <f t="shared" si="66"/>
        <v>0</v>
      </c>
      <c r="AD72" s="240">
        <f t="shared" si="66"/>
        <v>0</v>
      </c>
      <c r="AE72" s="240">
        <f t="shared" si="66"/>
        <v>0</v>
      </c>
      <c r="AF72" s="240">
        <f t="shared" si="66"/>
        <v>0</v>
      </c>
      <c r="AG72" s="240">
        <f t="shared" si="66"/>
        <v>0</v>
      </c>
      <c r="AH72" s="240">
        <f>AH73+AH74+AH75</f>
        <v>0</v>
      </c>
    </row>
    <row r="73" spans="1:41" s="54" customFormat="1" ht="63.75" customHeight="1" x14ac:dyDescent="0.25">
      <c r="A73" s="307" t="s">
        <v>289</v>
      </c>
      <c r="B73" s="308" t="s">
        <v>285</v>
      </c>
      <c r="C73" s="267"/>
      <c r="D73" s="156"/>
      <c r="E73" s="156">
        <v>4</v>
      </c>
      <c r="F73" s="137"/>
      <c r="G73" s="137">
        <v>3</v>
      </c>
      <c r="H73" s="134">
        <f t="shared" ref="H73" si="67">J73+I73+Q73+R73+S73+N73</f>
        <v>180</v>
      </c>
      <c r="I73" s="152">
        <f t="shared" ref="I73" si="68">W73+Y73+AA73+AC73+AE73+AG73</f>
        <v>12</v>
      </c>
      <c r="J73" s="135">
        <f t="shared" ref="J73" si="69">X73+Z73+AB73+AD73+AF73+AH73</f>
        <v>168</v>
      </c>
      <c r="K73" s="153">
        <f t="shared" ref="K73" si="70">M73+O73+P73</f>
        <v>36</v>
      </c>
      <c r="L73" s="153">
        <f t="shared" ref="L73" si="71">J73-M73</f>
        <v>132</v>
      </c>
      <c r="M73" s="137">
        <v>36</v>
      </c>
      <c r="N73" s="151"/>
      <c r="O73" s="151"/>
      <c r="P73" s="151"/>
      <c r="Q73" s="151"/>
      <c r="R73" s="151"/>
      <c r="S73" s="151"/>
      <c r="T73" s="151"/>
      <c r="U73" s="151"/>
      <c r="V73" s="151"/>
      <c r="W73" s="151"/>
      <c r="X73" s="137">
        <v>72</v>
      </c>
      <c r="Y73" s="137">
        <v>12</v>
      </c>
      <c r="Z73" s="137">
        <f>70+62-36</f>
        <v>96</v>
      </c>
      <c r="AA73" s="151"/>
      <c r="AB73" s="137"/>
      <c r="AC73" s="137"/>
      <c r="AD73" s="137"/>
      <c r="AE73" s="151"/>
      <c r="AF73" s="137"/>
      <c r="AG73" s="137"/>
      <c r="AH73" s="137"/>
    </row>
    <row r="74" spans="1:41" s="107" customFormat="1" ht="17.25" customHeight="1" x14ac:dyDescent="0.25">
      <c r="A74" s="271" t="s">
        <v>290</v>
      </c>
      <c r="B74" s="272" t="s">
        <v>4</v>
      </c>
      <c r="C74" s="309"/>
      <c r="D74" s="212"/>
      <c r="E74" s="212">
        <v>4</v>
      </c>
      <c r="F74" s="210"/>
      <c r="G74" s="209"/>
      <c r="H74" s="211">
        <v>144</v>
      </c>
      <c r="I74" s="209"/>
      <c r="J74" s="215">
        <f>V74+X74+Z74+AB74+AD74+AF74+AH74-M74-L74</f>
        <v>144</v>
      </c>
      <c r="K74" s="212">
        <f t="shared" ref="K74" si="72">M74+O74+P74</f>
        <v>144</v>
      </c>
      <c r="L74" s="215"/>
      <c r="M74" s="216"/>
      <c r="N74" s="216"/>
      <c r="O74" s="212">
        <v>144</v>
      </c>
      <c r="P74" s="212"/>
      <c r="Q74" s="209"/>
      <c r="R74" s="209"/>
      <c r="S74" s="209"/>
      <c r="T74" s="209"/>
      <c r="U74" s="209"/>
      <c r="V74" s="209"/>
      <c r="W74" s="209"/>
      <c r="X74" s="210">
        <v>72</v>
      </c>
      <c r="Y74" s="209"/>
      <c r="Z74" s="210">
        <v>72</v>
      </c>
      <c r="AA74" s="209"/>
      <c r="AB74" s="209"/>
      <c r="AC74" s="209"/>
      <c r="AD74" s="210"/>
      <c r="AE74" s="209"/>
      <c r="AF74" s="209"/>
      <c r="AG74" s="209"/>
      <c r="AH74" s="210"/>
    </row>
    <row r="75" spans="1:41" s="110" customFormat="1" ht="19.5" customHeight="1" x14ac:dyDescent="0.25">
      <c r="A75" s="274" t="s">
        <v>291</v>
      </c>
      <c r="B75" s="275" t="s">
        <v>233</v>
      </c>
      <c r="C75" s="310"/>
      <c r="D75" s="225"/>
      <c r="E75" s="225">
        <v>4</v>
      </c>
      <c r="F75" s="223"/>
      <c r="G75" s="222"/>
      <c r="H75" s="224">
        <v>108</v>
      </c>
      <c r="I75" s="222"/>
      <c r="J75" s="228">
        <f>V75+X75+Z75+AB75+AD75+AF75+AH75-M75-L75</f>
        <v>108</v>
      </c>
      <c r="K75" s="225">
        <f>M75+O75+P75</f>
        <v>108</v>
      </c>
      <c r="L75" s="228"/>
      <c r="M75" s="229"/>
      <c r="N75" s="229"/>
      <c r="O75" s="225"/>
      <c r="P75" s="225">
        <v>108</v>
      </c>
      <c r="Q75" s="222"/>
      <c r="R75" s="222"/>
      <c r="S75" s="222"/>
      <c r="T75" s="222"/>
      <c r="U75" s="222"/>
      <c r="V75" s="222"/>
      <c r="W75" s="222"/>
      <c r="X75" s="223"/>
      <c r="Y75" s="222"/>
      <c r="Z75" s="223">
        <v>108</v>
      </c>
      <c r="AA75" s="222"/>
      <c r="AB75" s="223"/>
      <c r="AC75" s="222"/>
      <c r="AD75" s="223"/>
      <c r="AE75" s="222"/>
      <c r="AF75" s="223"/>
      <c r="AG75" s="222"/>
      <c r="AH75" s="223"/>
    </row>
    <row r="76" spans="1:41" s="54" customFormat="1" ht="18" customHeight="1" x14ac:dyDescent="0.2">
      <c r="A76" s="311" t="s">
        <v>292</v>
      </c>
      <c r="B76" s="311" t="s">
        <v>275</v>
      </c>
      <c r="C76" s="312">
        <v>4</v>
      </c>
      <c r="D76" s="165"/>
      <c r="E76" s="165"/>
      <c r="F76" s="139"/>
      <c r="G76" s="141"/>
      <c r="H76" s="313">
        <v>12</v>
      </c>
      <c r="I76" s="141"/>
      <c r="J76" s="178">
        <f>Q76+R76+S76</f>
        <v>12</v>
      </c>
      <c r="K76" s="141"/>
      <c r="L76" s="141"/>
      <c r="M76" s="141"/>
      <c r="N76" s="141"/>
      <c r="O76" s="141"/>
      <c r="P76" s="141"/>
      <c r="Q76" s="139">
        <v>4</v>
      </c>
      <c r="R76" s="139">
        <v>2</v>
      </c>
      <c r="S76" s="139">
        <v>6</v>
      </c>
      <c r="T76" s="141"/>
      <c r="U76" s="141"/>
      <c r="V76" s="141"/>
      <c r="W76" s="141"/>
      <c r="X76" s="141"/>
      <c r="Y76" s="141"/>
      <c r="Z76" s="127"/>
      <c r="AA76" s="141"/>
      <c r="AB76" s="141"/>
      <c r="AC76" s="141"/>
      <c r="AD76" s="314"/>
      <c r="AE76" s="141"/>
      <c r="AF76" s="141"/>
      <c r="AG76" s="141"/>
      <c r="AH76" s="141"/>
    </row>
    <row r="77" spans="1:41" s="54" customFormat="1" ht="30" customHeight="1" x14ac:dyDescent="0.2">
      <c r="A77" s="315" t="s">
        <v>244</v>
      </c>
      <c r="B77" s="315" t="s">
        <v>245</v>
      </c>
      <c r="C77" s="312"/>
      <c r="D77" s="165"/>
      <c r="E77" s="316">
        <v>8</v>
      </c>
      <c r="F77" s="139"/>
      <c r="G77" s="141"/>
      <c r="H77" s="313">
        <v>144</v>
      </c>
      <c r="I77" s="141"/>
      <c r="J77" s="317"/>
      <c r="K77" s="165"/>
      <c r="L77" s="165"/>
      <c r="M77" s="139"/>
      <c r="N77" s="141"/>
      <c r="O77" s="141"/>
      <c r="P77" s="141">
        <v>144</v>
      </c>
      <c r="Q77" s="141"/>
      <c r="R77" s="141"/>
      <c r="S77" s="141"/>
      <c r="T77" s="141"/>
      <c r="U77" s="141"/>
      <c r="V77" s="141"/>
      <c r="W77" s="141"/>
      <c r="X77" s="141"/>
      <c r="Y77" s="141"/>
      <c r="Z77" s="127"/>
      <c r="AA77" s="141"/>
      <c r="AB77" s="141"/>
      <c r="AC77" s="141"/>
      <c r="AD77" s="141"/>
      <c r="AE77" s="141"/>
      <c r="AF77" s="141"/>
      <c r="AG77" s="141"/>
      <c r="AH77" s="141">
        <v>144</v>
      </c>
    </row>
    <row r="78" spans="1:41" s="48" customFormat="1" ht="18" customHeight="1" thickBot="1" x14ac:dyDescent="0.25">
      <c r="A78" s="318" t="s">
        <v>56</v>
      </c>
      <c r="B78" s="319" t="s">
        <v>9</v>
      </c>
      <c r="C78" s="316"/>
      <c r="D78" s="320"/>
      <c r="E78" s="312"/>
      <c r="F78" s="141"/>
      <c r="G78" s="141"/>
      <c r="H78" s="141">
        <v>216</v>
      </c>
      <c r="I78" s="320"/>
      <c r="J78" s="139"/>
      <c r="K78" s="139"/>
      <c r="L78" s="139"/>
      <c r="M78" s="139"/>
      <c r="N78" s="139"/>
      <c r="O78" s="139"/>
      <c r="P78" s="139"/>
      <c r="Q78" s="139"/>
      <c r="R78" s="139"/>
      <c r="S78" s="139"/>
      <c r="T78" s="141">
        <v>216</v>
      </c>
      <c r="U78" s="141"/>
      <c r="V78" s="141"/>
      <c r="W78" s="141"/>
      <c r="X78" s="139"/>
      <c r="Y78" s="139"/>
      <c r="Z78" s="127"/>
      <c r="AA78" s="139"/>
      <c r="AB78" s="139"/>
      <c r="AC78" s="139"/>
      <c r="AD78" s="139"/>
      <c r="AE78" s="139"/>
      <c r="AF78" s="139"/>
      <c r="AG78" s="139"/>
      <c r="AH78" s="125">
        <v>216</v>
      </c>
      <c r="AI78" s="54"/>
      <c r="AJ78" s="54"/>
      <c r="AK78" s="54"/>
      <c r="AL78" s="54"/>
      <c r="AM78" s="54"/>
      <c r="AN78" s="54"/>
      <c r="AO78" s="54"/>
    </row>
    <row r="79" spans="1:41" s="50" customFormat="1" ht="21.75" customHeight="1" x14ac:dyDescent="0.2">
      <c r="A79" s="466"/>
      <c r="B79" s="467"/>
      <c r="C79" s="467"/>
      <c r="D79" s="467"/>
      <c r="E79" s="467"/>
      <c r="F79" s="467"/>
      <c r="G79" s="467"/>
      <c r="H79" s="467"/>
      <c r="I79" s="467"/>
      <c r="J79" s="467"/>
      <c r="K79" s="467"/>
      <c r="L79" s="467"/>
      <c r="M79" s="467"/>
      <c r="N79" s="468"/>
      <c r="O79" s="477" t="s">
        <v>57</v>
      </c>
      <c r="P79" s="478"/>
      <c r="Q79" s="478"/>
      <c r="R79" s="478"/>
      <c r="S79" s="478"/>
      <c r="T79" s="478"/>
      <c r="U79" s="127">
        <f>U9</f>
        <v>612</v>
      </c>
      <c r="V79" s="127">
        <f t="shared" ref="V79:AH79" si="73">V9</f>
        <v>792</v>
      </c>
      <c r="W79" s="127">
        <f t="shared" si="73"/>
        <v>10</v>
      </c>
      <c r="X79" s="127">
        <f t="shared" si="73"/>
        <v>530</v>
      </c>
      <c r="Y79" s="127">
        <f t="shared" si="73"/>
        <v>76</v>
      </c>
      <c r="Z79" s="127">
        <f t="shared" si="73"/>
        <v>572</v>
      </c>
      <c r="AA79" s="127">
        <f t="shared" si="73"/>
        <v>2</v>
      </c>
      <c r="AB79" s="127">
        <f t="shared" si="73"/>
        <v>322</v>
      </c>
      <c r="AC79" s="127">
        <f t="shared" si="73"/>
        <v>52</v>
      </c>
      <c r="AD79" s="127">
        <f t="shared" si="73"/>
        <v>452</v>
      </c>
      <c r="AE79" s="127">
        <f t="shared" si="73"/>
        <v>30</v>
      </c>
      <c r="AF79" s="127">
        <f t="shared" si="73"/>
        <v>366</v>
      </c>
      <c r="AG79" s="127">
        <f t="shared" si="73"/>
        <v>24</v>
      </c>
      <c r="AH79" s="127">
        <f t="shared" si="73"/>
        <v>120</v>
      </c>
      <c r="AI79" s="54"/>
      <c r="AJ79" s="54"/>
      <c r="AK79" s="54"/>
      <c r="AL79" s="54"/>
      <c r="AM79" s="54"/>
      <c r="AN79" s="54"/>
      <c r="AO79" s="54"/>
    </row>
    <row r="80" spans="1:41" s="50" customFormat="1" ht="17.25" customHeight="1" x14ac:dyDescent="0.2">
      <c r="A80" s="469"/>
      <c r="B80" s="470"/>
      <c r="C80" s="470"/>
      <c r="D80" s="470"/>
      <c r="E80" s="470"/>
      <c r="F80" s="470"/>
      <c r="G80" s="470"/>
      <c r="H80" s="470"/>
      <c r="I80" s="470"/>
      <c r="J80" s="470"/>
      <c r="K80" s="470"/>
      <c r="L80" s="470"/>
      <c r="M80" s="470"/>
      <c r="N80" s="471"/>
      <c r="O80" s="463" t="s">
        <v>58</v>
      </c>
      <c r="P80" s="464"/>
      <c r="Q80" s="464"/>
      <c r="R80" s="464"/>
      <c r="S80" s="464"/>
      <c r="T80" s="464"/>
      <c r="U80" s="139"/>
      <c r="V80" s="141">
        <v>72</v>
      </c>
      <c r="W80" s="141"/>
      <c r="X80" s="139"/>
      <c r="Y80" s="139"/>
      <c r="Z80" s="127">
        <v>36</v>
      </c>
      <c r="AA80" s="312"/>
      <c r="AB80" s="141"/>
      <c r="AC80" s="141"/>
      <c r="AD80" s="316">
        <v>36</v>
      </c>
      <c r="AE80" s="312"/>
      <c r="AF80" s="141">
        <v>36</v>
      </c>
      <c r="AG80" s="141"/>
      <c r="AH80" s="316">
        <v>36</v>
      </c>
      <c r="AI80" s="54"/>
      <c r="AJ80" s="54"/>
      <c r="AK80" s="54"/>
      <c r="AL80" s="54"/>
      <c r="AM80" s="54"/>
      <c r="AN80" s="54"/>
      <c r="AO80" s="54"/>
    </row>
    <row r="81" spans="1:41" s="50" customFormat="1" ht="12.75" customHeight="1" x14ac:dyDescent="0.2">
      <c r="A81" s="469"/>
      <c r="B81" s="470"/>
      <c r="C81" s="470"/>
      <c r="D81" s="470"/>
      <c r="E81" s="470"/>
      <c r="F81" s="470"/>
      <c r="G81" s="470"/>
      <c r="H81" s="470"/>
      <c r="I81" s="470"/>
      <c r="J81" s="470"/>
      <c r="K81" s="470"/>
      <c r="L81" s="470"/>
      <c r="M81" s="470"/>
      <c r="N81" s="471"/>
      <c r="O81" s="463" t="s">
        <v>59</v>
      </c>
      <c r="P81" s="464"/>
      <c r="Q81" s="464"/>
      <c r="R81" s="464"/>
      <c r="S81" s="464"/>
      <c r="T81" s="464"/>
      <c r="U81" s="139"/>
      <c r="V81" s="139"/>
      <c r="W81" s="139"/>
      <c r="X81" s="141">
        <v>72</v>
      </c>
      <c r="Y81" s="141"/>
      <c r="Z81" s="141">
        <f t="shared" ref="Z81:AH81" si="74">Z48+Z54+Z59+Z64+Z69+Z74</f>
        <v>72</v>
      </c>
      <c r="AA81" s="141"/>
      <c r="AB81" s="141">
        <f t="shared" si="74"/>
        <v>108</v>
      </c>
      <c r="AC81" s="141"/>
      <c r="AD81" s="141">
        <f t="shared" si="74"/>
        <v>108</v>
      </c>
      <c r="AE81" s="141"/>
      <c r="AF81" s="141">
        <f t="shared" si="74"/>
        <v>72</v>
      </c>
      <c r="AG81" s="141"/>
      <c r="AH81" s="141">
        <f t="shared" si="74"/>
        <v>108</v>
      </c>
      <c r="AI81" s="54"/>
      <c r="AJ81" s="54"/>
      <c r="AK81" s="54"/>
      <c r="AL81" s="54"/>
      <c r="AM81" s="54"/>
      <c r="AN81" s="54"/>
      <c r="AO81" s="54"/>
    </row>
    <row r="82" spans="1:41" s="50" customFormat="1" ht="27" customHeight="1" x14ac:dyDescent="0.2">
      <c r="A82" s="469"/>
      <c r="B82" s="470"/>
      <c r="C82" s="470"/>
      <c r="D82" s="470"/>
      <c r="E82" s="470"/>
      <c r="F82" s="470"/>
      <c r="G82" s="470"/>
      <c r="H82" s="470"/>
      <c r="I82" s="470"/>
      <c r="J82" s="470"/>
      <c r="K82" s="470"/>
      <c r="L82" s="470"/>
      <c r="M82" s="470"/>
      <c r="N82" s="471"/>
      <c r="O82" s="460" t="s">
        <v>215</v>
      </c>
      <c r="P82" s="461"/>
      <c r="Q82" s="461"/>
      <c r="R82" s="461"/>
      <c r="S82" s="461"/>
      <c r="T82" s="462"/>
      <c r="U82" s="139"/>
      <c r="V82" s="139"/>
      <c r="W82" s="139"/>
      <c r="X82" s="141">
        <f>X49+X55+X60+X65+X70+X75</f>
        <v>0</v>
      </c>
      <c r="Y82" s="141"/>
      <c r="Z82" s="141">
        <f t="shared" ref="Z82:AH82" si="75">Z49+Z55+Z60+Z65+Z70+Z75</f>
        <v>108</v>
      </c>
      <c r="AA82" s="141"/>
      <c r="AB82" s="141">
        <f t="shared" si="75"/>
        <v>180</v>
      </c>
      <c r="AC82" s="141"/>
      <c r="AD82" s="141">
        <f t="shared" si="75"/>
        <v>216</v>
      </c>
      <c r="AE82" s="141"/>
      <c r="AF82" s="141">
        <v>144</v>
      </c>
      <c r="AG82" s="141"/>
      <c r="AH82" s="141">
        <f t="shared" si="75"/>
        <v>216</v>
      </c>
      <c r="AI82" s="54"/>
      <c r="AJ82" s="54"/>
      <c r="AK82" s="54"/>
      <c r="AL82" s="54"/>
      <c r="AM82" s="54"/>
      <c r="AN82" s="54"/>
      <c r="AO82" s="54"/>
    </row>
    <row r="83" spans="1:41" s="50" customFormat="1" ht="13.5" customHeight="1" x14ac:dyDescent="0.2">
      <c r="A83" s="469"/>
      <c r="B83" s="470"/>
      <c r="C83" s="470"/>
      <c r="D83" s="470"/>
      <c r="E83" s="470"/>
      <c r="F83" s="470"/>
      <c r="G83" s="470"/>
      <c r="H83" s="470"/>
      <c r="I83" s="470"/>
      <c r="J83" s="470"/>
      <c r="K83" s="470"/>
      <c r="L83" s="470"/>
      <c r="M83" s="470"/>
      <c r="N83" s="471"/>
      <c r="O83" s="463" t="s">
        <v>177</v>
      </c>
      <c r="P83" s="464"/>
      <c r="Q83" s="464"/>
      <c r="R83" s="464"/>
      <c r="S83" s="464"/>
      <c r="T83" s="464"/>
      <c r="U83" s="139"/>
      <c r="V83" s="139"/>
      <c r="W83" s="139"/>
      <c r="X83" s="139"/>
      <c r="Y83" s="139"/>
      <c r="Z83" s="127"/>
      <c r="AA83" s="139"/>
      <c r="AB83" s="139"/>
      <c r="AC83" s="139"/>
      <c r="AD83" s="139"/>
      <c r="AE83" s="139"/>
      <c r="AF83" s="139"/>
      <c r="AG83" s="139"/>
      <c r="AH83" s="141">
        <v>144</v>
      </c>
      <c r="AI83" s="54"/>
      <c r="AJ83" s="54"/>
      <c r="AK83" s="54"/>
      <c r="AL83" s="54"/>
      <c r="AM83" s="54"/>
      <c r="AN83" s="54"/>
      <c r="AO83" s="54"/>
    </row>
    <row r="84" spans="1:41" s="50" customFormat="1" ht="14.25" x14ac:dyDescent="0.2">
      <c r="A84" s="469"/>
      <c r="B84" s="470"/>
      <c r="C84" s="470"/>
      <c r="D84" s="470"/>
      <c r="E84" s="470"/>
      <c r="F84" s="470"/>
      <c r="G84" s="470"/>
      <c r="H84" s="470"/>
      <c r="I84" s="470"/>
      <c r="J84" s="470"/>
      <c r="K84" s="470"/>
      <c r="L84" s="470"/>
      <c r="M84" s="470"/>
      <c r="N84" s="471"/>
      <c r="O84" s="463" t="s">
        <v>60</v>
      </c>
      <c r="P84" s="464"/>
      <c r="Q84" s="464"/>
      <c r="R84" s="464"/>
      <c r="S84" s="464"/>
      <c r="T84" s="464"/>
      <c r="U84" s="141"/>
      <c r="V84" s="141">
        <v>4</v>
      </c>
      <c r="W84" s="141"/>
      <c r="X84" s="141"/>
      <c r="Y84" s="141"/>
      <c r="Z84" s="127">
        <f>(C34+C42+C76)/4</f>
        <v>3</v>
      </c>
      <c r="AA84" s="141"/>
      <c r="AB84" s="141"/>
      <c r="AC84" s="141"/>
      <c r="AD84" s="141">
        <f>(C41+C50+C71)/6</f>
        <v>3</v>
      </c>
      <c r="AE84" s="141"/>
      <c r="AF84" s="321">
        <f>(C56+C36)/7</f>
        <v>2</v>
      </c>
      <c r="AG84" s="141"/>
      <c r="AH84" s="321">
        <f>(C66+C61)/8</f>
        <v>2</v>
      </c>
      <c r="AI84" s="54"/>
      <c r="AJ84" s="54"/>
      <c r="AK84" s="54"/>
      <c r="AL84" s="54"/>
      <c r="AM84" s="54"/>
      <c r="AN84" s="54"/>
      <c r="AO84" s="54"/>
    </row>
    <row r="85" spans="1:41" s="50" customFormat="1" ht="14.25" x14ac:dyDescent="0.2">
      <c r="A85" s="469"/>
      <c r="B85" s="470"/>
      <c r="C85" s="470"/>
      <c r="D85" s="470"/>
      <c r="E85" s="470"/>
      <c r="F85" s="470"/>
      <c r="G85" s="470"/>
      <c r="H85" s="470"/>
      <c r="I85" s="470"/>
      <c r="J85" s="470"/>
      <c r="K85" s="470"/>
      <c r="L85" s="470"/>
      <c r="M85" s="470"/>
      <c r="N85" s="471"/>
      <c r="O85" s="460" t="s">
        <v>274</v>
      </c>
      <c r="P85" s="461"/>
      <c r="Q85" s="461"/>
      <c r="R85" s="461"/>
      <c r="S85" s="461"/>
      <c r="T85" s="462"/>
      <c r="U85" s="141"/>
      <c r="V85" s="141"/>
      <c r="W85" s="141"/>
      <c r="X85" s="141"/>
      <c r="Y85" s="141"/>
      <c r="Z85" s="127"/>
      <c r="AA85" s="141"/>
      <c r="AB85" s="141"/>
      <c r="AC85" s="141"/>
      <c r="AD85" s="141"/>
      <c r="AE85" s="141"/>
      <c r="AF85" s="141"/>
      <c r="AG85" s="141"/>
      <c r="AH85" s="141"/>
      <c r="AI85" s="54"/>
      <c r="AJ85" s="54"/>
      <c r="AK85" s="54"/>
      <c r="AL85" s="54"/>
      <c r="AM85" s="54"/>
      <c r="AN85" s="54"/>
      <c r="AO85" s="54"/>
    </row>
    <row r="86" spans="1:41" s="50" customFormat="1" ht="14.25" x14ac:dyDescent="0.2">
      <c r="A86" s="469"/>
      <c r="B86" s="470"/>
      <c r="C86" s="470"/>
      <c r="D86" s="470"/>
      <c r="E86" s="470"/>
      <c r="F86" s="470"/>
      <c r="G86" s="470"/>
      <c r="H86" s="470"/>
      <c r="I86" s="470"/>
      <c r="J86" s="470"/>
      <c r="K86" s="470"/>
      <c r="L86" s="470"/>
      <c r="M86" s="470"/>
      <c r="N86" s="471"/>
      <c r="O86" s="463" t="s">
        <v>178</v>
      </c>
      <c r="P86" s="464"/>
      <c r="Q86" s="464"/>
      <c r="R86" s="464"/>
      <c r="S86" s="464"/>
      <c r="T86" s="464"/>
      <c r="U86" s="141"/>
      <c r="V86" s="141">
        <f>(E35+E23+E22+E20+E16+E14+E13)/2</f>
        <v>7</v>
      </c>
      <c r="W86" s="141"/>
      <c r="X86" s="141">
        <f>(E29+E37)/3</f>
        <v>2</v>
      </c>
      <c r="Y86" s="141"/>
      <c r="Z86" s="127">
        <f>(E15+E27+E39+E40+E73+E74+E75+E38)/4</f>
        <v>8</v>
      </c>
      <c r="AA86" s="141"/>
      <c r="AB86" s="141">
        <f>(E32+E43+E31)/5</f>
        <v>3</v>
      </c>
      <c r="AC86" s="141"/>
      <c r="AD86" s="141">
        <f>(E48+E49+6+E68+E69+E70+E28)/6</f>
        <v>7</v>
      </c>
      <c r="AE86" s="141"/>
      <c r="AF86" s="141">
        <f>(E36+E54+E55+7)/7</f>
        <v>3</v>
      </c>
      <c r="AG86" s="141"/>
      <c r="AH86" s="141">
        <f>(E58+E59+E60+E63+E64+E65+E77)/8</f>
        <v>7</v>
      </c>
      <c r="AI86" s="54"/>
      <c r="AJ86" s="54"/>
      <c r="AK86" s="54"/>
      <c r="AL86" s="54"/>
      <c r="AM86" s="54"/>
      <c r="AN86" s="54"/>
      <c r="AO86" s="54"/>
    </row>
    <row r="87" spans="1:41" s="50" customFormat="1" ht="15" customHeight="1" x14ac:dyDescent="0.2">
      <c r="A87" s="469"/>
      <c r="B87" s="470"/>
      <c r="C87" s="470"/>
      <c r="D87" s="470"/>
      <c r="E87" s="470"/>
      <c r="F87" s="470"/>
      <c r="G87" s="470"/>
      <c r="H87" s="470"/>
      <c r="I87" s="470"/>
      <c r="J87" s="470"/>
      <c r="K87" s="470"/>
      <c r="L87" s="470"/>
      <c r="M87" s="470"/>
      <c r="N87" s="471"/>
      <c r="O87" s="463" t="s">
        <v>202</v>
      </c>
      <c r="P87" s="464"/>
      <c r="Q87" s="464"/>
      <c r="R87" s="464"/>
      <c r="S87" s="464"/>
      <c r="T87" s="464"/>
      <c r="U87" s="141"/>
      <c r="V87" s="141">
        <v>1</v>
      </c>
      <c r="W87" s="141"/>
      <c r="X87" s="141"/>
      <c r="Y87" s="141"/>
      <c r="Z87" s="127"/>
      <c r="AA87" s="141"/>
      <c r="AB87" s="141"/>
      <c r="AC87" s="141"/>
      <c r="AD87" s="141">
        <v>1</v>
      </c>
      <c r="AE87" s="141"/>
      <c r="AF87" s="141">
        <v>1</v>
      </c>
      <c r="AG87" s="141"/>
      <c r="AH87" s="141"/>
      <c r="AI87" s="54"/>
      <c r="AJ87" s="54"/>
      <c r="AK87" s="54"/>
      <c r="AL87" s="54"/>
      <c r="AM87" s="54"/>
      <c r="AN87" s="54"/>
      <c r="AO87" s="54"/>
    </row>
    <row r="88" spans="1:41" s="50" customFormat="1" ht="15" customHeight="1" thickBot="1" x14ac:dyDescent="0.25">
      <c r="A88" s="472"/>
      <c r="B88" s="473"/>
      <c r="C88" s="473"/>
      <c r="D88" s="473"/>
      <c r="E88" s="473"/>
      <c r="F88" s="473"/>
      <c r="G88" s="473"/>
      <c r="H88" s="473"/>
      <c r="I88" s="473"/>
      <c r="J88" s="473"/>
      <c r="K88" s="473"/>
      <c r="L88" s="473"/>
      <c r="M88" s="473"/>
      <c r="N88" s="474"/>
      <c r="O88" s="475" t="s">
        <v>70</v>
      </c>
      <c r="P88" s="476"/>
      <c r="Q88" s="476"/>
      <c r="R88" s="476"/>
      <c r="S88" s="476"/>
      <c r="T88" s="476"/>
      <c r="U88" s="141">
        <v>7</v>
      </c>
      <c r="V88" s="141">
        <v>1</v>
      </c>
      <c r="W88" s="141"/>
      <c r="X88" s="141">
        <f>(3+G34+G39+G40+G42+3+G73)/3</f>
        <v>7</v>
      </c>
      <c r="Y88" s="141"/>
      <c r="Z88" s="127">
        <f>(4+4+4+4)/4</f>
        <v>4</v>
      </c>
      <c r="AA88" s="141"/>
      <c r="AB88" s="141">
        <f>(5+G37+5+5+G47+G68)/5</f>
        <v>5.4</v>
      </c>
      <c r="AC88" s="141"/>
      <c r="AD88" s="141">
        <f>(G52+G53)/6</f>
        <v>2</v>
      </c>
      <c r="AE88" s="141"/>
      <c r="AF88" s="141">
        <f>(G58+G63)/7</f>
        <v>2</v>
      </c>
      <c r="AG88" s="141"/>
      <c r="AH88" s="141"/>
      <c r="AI88" s="54"/>
      <c r="AJ88" s="54"/>
      <c r="AK88" s="54"/>
      <c r="AL88" s="54"/>
      <c r="AM88" s="54"/>
      <c r="AN88" s="54"/>
      <c r="AO88" s="54"/>
    </row>
    <row r="89" spans="1:41" x14ac:dyDescent="0.2">
      <c r="A89" s="458"/>
      <c r="B89" s="459"/>
      <c r="C89" s="459"/>
      <c r="D89" s="459"/>
      <c r="E89" s="459"/>
      <c r="F89" s="459"/>
      <c r="G89" s="459"/>
      <c r="H89" s="459"/>
      <c r="I89" s="459"/>
      <c r="J89" s="459"/>
      <c r="K89" s="459"/>
      <c r="L89" s="459"/>
      <c r="M89" s="459"/>
      <c r="N89" s="459"/>
      <c r="O89" s="459"/>
      <c r="P89" s="459"/>
      <c r="Q89" s="459"/>
      <c r="R89" s="459"/>
      <c r="S89" s="459"/>
      <c r="T89" s="459"/>
      <c r="U89" s="459"/>
      <c r="V89" s="459"/>
      <c r="W89" s="459"/>
      <c r="X89" s="459"/>
      <c r="Y89" s="459"/>
      <c r="Z89" s="459"/>
      <c r="AA89" s="459"/>
      <c r="AB89" s="459"/>
      <c r="AC89" s="459"/>
      <c r="AD89" s="459"/>
      <c r="AE89" s="322"/>
      <c r="AF89" s="323"/>
      <c r="AG89" s="323"/>
      <c r="AH89" s="323"/>
    </row>
    <row r="90" spans="1:41" x14ac:dyDescent="0.2">
      <c r="A90" s="458"/>
      <c r="B90" s="459"/>
      <c r="C90" s="459"/>
      <c r="D90" s="459"/>
      <c r="E90" s="459"/>
      <c r="F90" s="459"/>
      <c r="G90" s="459"/>
      <c r="H90" s="459"/>
      <c r="I90" s="459"/>
      <c r="J90" s="459"/>
      <c r="K90" s="459"/>
      <c r="L90" s="459"/>
      <c r="M90" s="459"/>
      <c r="N90" s="459"/>
      <c r="O90" s="459"/>
      <c r="P90" s="459"/>
      <c r="Q90" s="459"/>
      <c r="R90" s="459"/>
      <c r="S90" s="459"/>
      <c r="T90" s="459"/>
      <c r="U90" s="459"/>
      <c r="V90" s="459"/>
      <c r="W90" s="459"/>
      <c r="X90" s="459"/>
      <c r="Y90" s="459"/>
      <c r="Z90" s="459"/>
      <c r="AA90" s="459"/>
      <c r="AB90" s="459"/>
      <c r="AC90" s="459"/>
      <c r="AD90" s="459"/>
      <c r="AE90" s="322"/>
      <c r="AF90" s="323"/>
      <c r="AG90" s="323"/>
      <c r="AH90" s="323"/>
    </row>
    <row r="91" spans="1:41" x14ac:dyDescent="0.2">
      <c r="A91" s="458"/>
      <c r="B91" s="459"/>
      <c r="C91" s="459"/>
      <c r="D91" s="459"/>
      <c r="E91" s="459"/>
      <c r="F91" s="459"/>
      <c r="G91" s="459"/>
      <c r="H91" s="459"/>
      <c r="I91" s="459"/>
      <c r="J91" s="459"/>
      <c r="K91" s="459"/>
      <c r="L91" s="459"/>
      <c r="M91" s="459"/>
      <c r="N91" s="459"/>
      <c r="O91" s="459"/>
      <c r="P91" s="459"/>
      <c r="Q91" s="459"/>
      <c r="R91" s="459"/>
      <c r="S91" s="459"/>
      <c r="T91" s="459"/>
      <c r="U91" s="459"/>
      <c r="V91" s="459"/>
      <c r="W91" s="459"/>
      <c r="X91" s="459"/>
      <c r="Y91" s="459"/>
      <c r="Z91" s="459"/>
      <c r="AA91" s="459"/>
      <c r="AB91" s="459"/>
      <c r="AC91" s="459"/>
      <c r="AD91" s="459"/>
      <c r="AE91" s="322"/>
      <c r="AF91" s="323"/>
      <c r="AG91" s="323"/>
      <c r="AH91" s="323"/>
    </row>
    <row r="92" spans="1:41" x14ac:dyDescent="0.2">
      <c r="A92" s="458"/>
      <c r="B92" s="459"/>
      <c r="C92" s="459"/>
      <c r="D92" s="459"/>
      <c r="E92" s="459"/>
      <c r="F92" s="459"/>
      <c r="G92" s="459"/>
      <c r="H92" s="459"/>
      <c r="I92" s="459"/>
      <c r="J92" s="459"/>
      <c r="K92" s="459"/>
      <c r="L92" s="459"/>
      <c r="M92" s="459"/>
      <c r="N92" s="459"/>
      <c r="O92" s="459"/>
      <c r="P92" s="459"/>
      <c r="Q92" s="459"/>
      <c r="R92" s="459"/>
      <c r="S92" s="459"/>
      <c r="T92" s="459"/>
      <c r="U92" s="459"/>
      <c r="V92" s="459"/>
      <c r="W92" s="459"/>
      <c r="X92" s="459"/>
      <c r="Y92" s="459"/>
      <c r="Z92" s="459"/>
      <c r="AA92" s="459"/>
      <c r="AB92" s="459"/>
      <c r="AC92" s="459"/>
      <c r="AD92" s="459"/>
      <c r="AE92" s="322"/>
      <c r="AF92" s="323"/>
      <c r="AG92" s="323"/>
      <c r="AH92" s="323"/>
    </row>
    <row r="93" spans="1:41" x14ac:dyDescent="0.2">
      <c r="A93" s="458"/>
      <c r="B93" s="459"/>
      <c r="C93" s="459"/>
      <c r="D93" s="459"/>
      <c r="E93" s="459"/>
      <c r="F93" s="459"/>
      <c r="G93" s="459"/>
      <c r="H93" s="459"/>
      <c r="I93" s="459"/>
      <c r="J93" s="459"/>
      <c r="K93" s="459"/>
      <c r="L93" s="459"/>
      <c r="M93" s="459"/>
      <c r="N93" s="459"/>
      <c r="O93" s="459"/>
      <c r="P93" s="459"/>
      <c r="Q93" s="459"/>
      <c r="R93" s="459"/>
      <c r="S93" s="459"/>
      <c r="T93" s="459"/>
      <c r="U93" s="459"/>
      <c r="V93" s="459"/>
      <c r="W93" s="459"/>
      <c r="X93" s="459"/>
      <c r="Y93" s="459"/>
      <c r="Z93" s="459"/>
      <c r="AA93" s="459"/>
      <c r="AB93" s="459"/>
      <c r="AC93" s="459"/>
      <c r="AD93" s="459"/>
      <c r="AE93" s="322"/>
      <c r="AF93" s="323"/>
      <c r="AG93" s="323"/>
      <c r="AH93" s="323"/>
    </row>
    <row r="94" spans="1:41" x14ac:dyDescent="0.2">
      <c r="A94" s="458"/>
      <c r="B94" s="459"/>
      <c r="C94" s="459"/>
      <c r="D94" s="459"/>
      <c r="E94" s="459"/>
      <c r="F94" s="459"/>
      <c r="G94" s="459"/>
      <c r="H94" s="459"/>
      <c r="I94" s="459"/>
      <c r="J94" s="459"/>
      <c r="K94" s="459"/>
      <c r="L94" s="459"/>
      <c r="M94" s="459"/>
      <c r="N94" s="459"/>
      <c r="O94" s="459"/>
      <c r="P94" s="459"/>
      <c r="Q94" s="459"/>
      <c r="R94" s="459"/>
      <c r="S94" s="459"/>
      <c r="T94" s="459"/>
      <c r="U94" s="459"/>
      <c r="V94" s="459"/>
      <c r="W94" s="459"/>
      <c r="X94" s="459"/>
      <c r="Y94" s="459"/>
      <c r="Z94" s="459"/>
      <c r="AA94" s="459"/>
      <c r="AB94" s="459"/>
      <c r="AC94" s="459"/>
      <c r="AD94" s="459"/>
      <c r="AE94" s="322"/>
      <c r="AF94" s="323"/>
      <c r="AG94" s="323"/>
      <c r="AH94" s="323"/>
    </row>
    <row r="95" spans="1:41" x14ac:dyDescent="0.2">
      <c r="A95" s="458"/>
      <c r="B95" s="459"/>
      <c r="C95" s="459"/>
      <c r="D95" s="459"/>
      <c r="E95" s="459"/>
      <c r="F95" s="459"/>
      <c r="G95" s="459"/>
      <c r="H95" s="459"/>
      <c r="I95" s="459"/>
      <c r="J95" s="459"/>
      <c r="K95" s="459"/>
      <c r="L95" s="459"/>
      <c r="M95" s="459"/>
      <c r="N95" s="459"/>
      <c r="O95" s="459"/>
      <c r="P95" s="459"/>
      <c r="Q95" s="459"/>
      <c r="R95" s="459"/>
      <c r="S95" s="459"/>
      <c r="T95" s="459"/>
      <c r="U95" s="459"/>
      <c r="V95" s="459"/>
      <c r="W95" s="459"/>
      <c r="X95" s="459"/>
      <c r="Y95" s="459"/>
      <c r="Z95" s="459"/>
      <c r="AA95" s="459"/>
      <c r="AB95" s="459"/>
      <c r="AC95" s="459"/>
      <c r="AD95" s="459"/>
      <c r="AE95" s="322"/>
      <c r="AF95" s="323"/>
      <c r="AG95" s="323"/>
      <c r="AH95" s="323"/>
    </row>
    <row r="96" spans="1:41" x14ac:dyDescent="0.2">
      <c r="A96" s="458"/>
      <c r="B96" s="459"/>
      <c r="C96" s="459"/>
      <c r="D96" s="459"/>
      <c r="E96" s="459"/>
      <c r="F96" s="459"/>
      <c r="G96" s="459"/>
      <c r="H96" s="459"/>
      <c r="I96" s="459"/>
      <c r="J96" s="459"/>
      <c r="K96" s="459"/>
      <c r="L96" s="459"/>
      <c r="M96" s="459"/>
      <c r="N96" s="459"/>
      <c r="O96" s="459"/>
      <c r="P96" s="459"/>
      <c r="Q96" s="459"/>
      <c r="R96" s="459"/>
      <c r="S96" s="459"/>
      <c r="T96" s="459"/>
      <c r="U96" s="459"/>
      <c r="V96" s="459"/>
      <c r="W96" s="459"/>
      <c r="X96" s="459"/>
      <c r="Y96" s="459"/>
      <c r="Z96" s="459"/>
      <c r="AA96" s="459"/>
      <c r="AB96" s="459"/>
      <c r="AC96" s="459"/>
      <c r="AD96" s="459"/>
      <c r="AE96" s="322"/>
      <c r="AF96" s="323"/>
      <c r="AG96" s="323"/>
      <c r="AH96" s="323"/>
    </row>
    <row r="97" spans="1:34" x14ac:dyDescent="0.2">
      <c r="A97" s="458"/>
      <c r="B97" s="459"/>
      <c r="C97" s="459"/>
      <c r="D97" s="459"/>
      <c r="E97" s="459"/>
      <c r="F97" s="459"/>
      <c r="G97" s="459"/>
      <c r="H97" s="459"/>
      <c r="I97" s="459"/>
      <c r="J97" s="459"/>
      <c r="K97" s="459"/>
      <c r="L97" s="459"/>
      <c r="M97" s="459"/>
      <c r="N97" s="459"/>
      <c r="O97" s="459"/>
      <c r="P97" s="459"/>
      <c r="Q97" s="459"/>
      <c r="R97" s="459"/>
      <c r="S97" s="459"/>
      <c r="T97" s="459"/>
      <c r="U97" s="459"/>
      <c r="V97" s="459"/>
      <c r="W97" s="459"/>
      <c r="X97" s="459"/>
      <c r="Y97" s="459"/>
      <c r="Z97" s="459"/>
      <c r="AA97" s="459"/>
      <c r="AB97" s="459"/>
      <c r="AC97" s="459"/>
      <c r="AD97" s="459"/>
      <c r="AE97" s="322"/>
      <c r="AF97" s="323"/>
      <c r="AG97" s="323"/>
      <c r="AH97" s="323"/>
    </row>
    <row r="98" spans="1:34" x14ac:dyDescent="0.2">
      <c r="A98" s="458"/>
      <c r="B98" s="459"/>
      <c r="C98" s="459"/>
      <c r="D98" s="459"/>
      <c r="E98" s="459"/>
      <c r="F98" s="459"/>
      <c r="G98" s="459"/>
      <c r="H98" s="459"/>
      <c r="I98" s="459"/>
      <c r="J98" s="459"/>
      <c r="K98" s="459"/>
      <c r="L98" s="459"/>
      <c r="M98" s="459"/>
      <c r="N98" s="459"/>
      <c r="O98" s="459"/>
      <c r="P98" s="459"/>
      <c r="Q98" s="459"/>
      <c r="R98" s="459"/>
      <c r="S98" s="459"/>
      <c r="T98" s="459"/>
      <c r="U98" s="459"/>
      <c r="V98" s="459"/>
      <c r="W98" s="459"/>
      <c r="X98" s="459"/>
      <c r="Y98" s="459"/>
      <c r="Z98" s="459"/>
      <c r="AA98" s="459"/>
      <c r="AB98" s="459"/>
      <c r="AC98" s="459"/>
      <c r="AD98" s="459"/>
      <c r="AE98" s="322"/>
      <c r="AF98" s="323"/>
      <c r="AG98" s="323"/>
      <c r="AH98" s="323"/>
    </row>
    <row r="99" spans="1:34" x14ac:dyDescent="0.2">
      <c r="A99" s="458"/>
      <c r="B99" s="459"/>
      <c r="C99" s="459"/>
      <c r="D99" s="459"/>
      <c r="E99" s="459"/>
      <c r="F99" s="459"/>
      <c r="G99" s="459"/>
      <c r="H99" s="459"/>
      <c r="I99" s="459"/>
      <c r="J99" s="459"/>
      <c r="K99" s="459"/>
      <c r="L99" s="459"/>
      <c r="M99" s="459"/>
      <c r="N99" s="459"/>
      <c r="O99" s="459"/>
      <c r="P99" s="459"/>
      <c r="Q99" s="459"/>
      <c r="R99" s="459"/>
      <c r="S99" s="459"/>
      <c r="T99" s="459"/>
      <c r="U99" s="459"/>
      <c r="V99" s="459"/>
      <c r="W99" s="459"/>
      <c r="X99" s="459"/>
      <c r="Y99" s="459"/>
      <c r="Z99" s="459"/>
      <c r="AA99" s="459"/>
      <c r="AB99" s="459"/>
      <c r="AC99" s="459"/>
      <c r="AD99" s="459"/>
      <c r="AE99" s="322"/>
      <c r="AF99" s="323"/>
      <c r="AG99" s="323"/>
      <c r="AH99" s="323"/>
    </row>
    <row r="100" spans="1:34" x14ac:dyDescent="0.2">
      <c r="A100" s="21"/>
      <c r="B100" s="57"/>
      <c r="H100" s="45"/>
      <c r="I100" s="21"/>
      <c r="J100" s="25"/>
      <c r="M100" s="25"/>
      <c r="N100" s="21"/>
      <c r="O100" s="21"/>
      <c r="P100" s="25"/>
      <c r="Q100" s="25"/>
      <c r="R100" s="25"/>
      <c r="S100" s="21"/>
      <c r="T100" s="21"/>
      <c r="U100" s="38"/>
      <c r="V100" s="38"/>
    </row>
    <row r="101" spans="1:34" x14ac:dyDescent="0.2">
      <c r="A101" s="21"/>
      <c r="B101" s="57"/>
      <c r="H101" s="45"/>
      <c r="I101" s="21"/>
      <c r="J101" s="25"/>
      <c r="M101" s="25"/>
      <c r="N101" s="21"/>
      <c r="O101" s="21"/>
      <c r="P101" s="25"/>
      <c r="Q101" s="25"/>
      <c r="R101" s="25"/>
      <c r="S101" s="21"/>
      <c r="T101" s="21"/>
      <c r="U101" s="38"/>
      <c r="V101" s="38"/>
    </row>
    <row r="102" spans="1:34" ht="15" customHeight="1" x14ac:dyDescent="0.2">
      <c r="A102" s="21"/>
      <c r="B102" s="57"/>
      <c r="H102" s="45"/>
      <c r="I102" s="21"/>
      <c r="J102" s="25"/>
      <c r="M102" s="25"/>
      <c r="N102" s="21"/>
      <c r="O102" s="21"/>
      <c r="P102" s="25"/>
      <c r="Q102" s="25"/>
      <c r="R102" s="25"/>
      <c r="S102" s="21"/>
      <c r="T102" s="21"/>
      <c r="U102" s="38"/>
      <c r="V102" s="38"/>
    </row>
    <row r="103" spans="1:34" x14ac:dyDescent="0.2">
      <c r="A103" s="21"/>
      <c r="B103" s="57"/>
      <c r="H103" s="45"/>
      <c r="I103" s="21"/>
      <c r="J103" s="25"/>
      <c r="M103" s="25"/>
      <c r="N103" s="21"/>
      <c r="O103" s="21"/>
      <c r="P103" s="25"/>
      <c r="Q103" s="25"/>
      <c r="R103" s="25"/>
      <c r="S103" s="21"/>
      <c r="T103" s="21"/>
      <c r="U103" s="38"/>
      <c r="V103" s="38"/>
    </row>
    <row r="104" spans="1:34" x14ac:dyDescent="0.2">
      <c r="A104" s="21"/>
      <c r="B104" s="57"/>
      <c r="H104" s="45"/>
      <c r="I104" s="21"/>
      <c r="J104" s="25"/>
      <c r="M104" s="25"/>
      <c r="N104" s="21"/>
      <c r="O104" s="21"/>
      <c r="P104" s="25"/>
      <c r="Q104" s="25"/>
      <c r="R104" s="25"/>
      <c r="S104" s="21"/>
      <c r="T104" s="21"/>
      <c r="U104" s="38"/>
      <c r="V104" s="38"/>
    </row>
    <row r="105" spans="1:34" x14ac:dyDescent="0.2">
      <c r="A105" s="21"/>
      <c r="B105" s="57"/>
      <c r="H105" s="45"/>
      <c r="I105" s="21"/>
      <c r="J105" s="25"/>
      <c r="M105" s="25"/>
      <c r="N105" s="21"/>
      <c r="O105" s="21"/>
      <c r="P105" s="25"/>
      <c r="Q105" s="25"/>
      <c r="R105" s="25"/>
      <c r="S105" s="21"/>
      <c r="T105" s="21"/>
      <c r="U105" s="38"/>
      <c r="V105" s="38"/>
    </row>
    <row r="106" spans="1:34" x14ac:dyDescent="0.2">
      <c r="A106" s="21"/>
      <c r="B106" s="57"/>
      <c r="H106" s="45"/>
      <c r="I106" s="21"/>
      <c r="J106" s="25"/>
      <c r="M106" s="25"/>
      <c r="N106" s="21"/>
      <c r="O106" s="21"/>
      <c r="P106" s="25"/>
      <c r="Q106" s="25"/>
      <c r="R106" s="25"/>
      <c r="S106" s="21"/>
      <c r="T106" s="21"/>
      <c r="U106" s="38"/>
      <c r="V106" s="38"/>
    </row>
    <row r="107" spans="1:34" x14ac:dyDescent="0.2">
      <c r="A107" s="21"/>
      <c r="B107" s="57"/>
      <c r="H107" s="45"/>
      <c r="I107" s="21"/>
      <c r="J107" s="25"/>
      <c r="M107" s="25"/>
      <c r="N107" s="21"/>
      <c r="O107" s="21"/>
      <c r="P107" s="25"/>
      <c r="Q107" s="25"/>
      <c r="R107" s="25"/>
      <c r="S107" s="21"/>
      <c r="T107" s="21"/>
      <c r="U107" s="38"/>
      <c r="V107" s="38"/>
    </row>
    <row r="108" spans="1:34" x14ac:dyDescent="0.2">
      <c r="A108" s="21"/>
      <c r="B108" s="57"/>
      <c r="H108" s="45"/>
      <c r="I108" s="21"/>
      <c r="J108" s="25"/>
      <c r="M108" s="25"/>
      <c r="N108" s="21"/>
      <c r="O108" s="21"/>
      <c r="P108" s="25"/>
      <c r="Q108" s="25"/>
      <c r="R108" s="25"/>
      <c r="S108" s="21"/>
      <c r="T108" s="21"/>
      <c r="U108" s="38"/>
      <c r="V108" s="38"/>
    </row>
    <row r="109" spans="1:34" x14ac:dyDescent="0.2">
      <c r="A109" s="21"/>
      <c r="B109" s="57"/>
      <c r="H109" s="45"/>
      <c r="I109" s="21"/>
      <c r="J109" s="25"/>
      <c r="M109" s="25"/>
      <c r="N109" s="21"/>
      <c r="O109" s="21"/>
      <c r="P109" s="25"/>
      <c r="Q109" s="25"/>
      <c r="R109" s="25"/>
      <c r="S109" s="21"/>
      <c r="T109" s="21"/>
      <c r="U109" s="38"/>
      <c r="V109" s="38"/>
    </row>
    <row r="110" spans="1:34" x14ac:dyDescent="0.2">
      <c r="A110" s="21"/>
      <c r="B110" s="57"/>
      <c r="H110" s="45"/>
      <c r="I110" s="21"/>
      <c r="J110" s="25"/>
      <c r="M110" s="25"/>
      <c r="N110" s="21"/>
      <c r="O110" s="21"/>
      <c r="P110" s="25"/>
      <c r="Q110" s="25"/>
      <c r="R110" s="25"/>
      <c r="S110" s="21"/>
      <c r="T110" s="21"/>
      <c r="U110" s="38"/>
      <c r="V110" s="38"/>
    </row>
    <row r="111" spans="1:34" x14ac:dyDescent="0.2">
      <c r="A111" s="21"/>
      <c r="B111" s="57"/>
      <c r="H111" s="45"/>
      <c r="I111" s="21"/>
      <c r="J111" s="25"/>
      <c r="M111" s="25"/>
      <c r="N111" s="21"/>
      <c r="O111" s="21"/>
      <c r="P111" s="25"/>
      <c r="Q111" s="25"/>
      <c r="R111" s="25"/>
      <c r="S111" s="21"/>
      <c r="T111" s="21"/>
      <c r="U111" s="38"/>
      <c r="V111" s="38"/>
    </row>
    <row r="112" spans="1:34" x14ac:dyDescent="0.2">
      <c r="A112" s="21"/>
      <c r="B112" s="57"/>
      <c r="H112" s="45"/>
      <c r="I112" s="21"/>
      <c r="J112" s="25"/>
      <c r="M112" s="25"/>
      <c r="N112" s="21"/>
      <c r="O112" s="21"/>
      <c r="P112" s="25"/>
      <c r="Q112" s="25"/>
      <c r="R112" s="25"/>
      <c r="S112" s="21"/>
      <c r="T112" s="21"/>
      <c r="U112" s="38"/>
      <c r="V112" s="38"/>
    </row>
    <row r="113" spans="1:22" x14ac:dyDescent="0.2">
      <c r="A113" s="21"/>
      <c r="B113" s="57"/>
      <c r="H113" s="45"/>
      <c r="I113" s="21"/>
      <c r="J113" s="25"/>
      <c r="M113" s="25"/>
      <c r="N113" s="21"/>
      <c r="O113" s="21"/>
      <c r="P113" s="25"/>
      <c r="Q113" s="25"/>
      <c r="R113" s="25"/>
      <c r="S113" s="21"/>
      <c r="T113" s="21"/>
      <c r="U113" s="38"/>
      <c r="V113" s="38"/>
    </row>
    <row r="114" spans="1:22" x14ac:dyDescent="0.2">
      <c r="A114" s="21"/>
      <c r="B114" s="57"/>
      <c r="H114" s="45"/>
      <c r="I114" s="21"/>
      <c r="J114" s="25"/>
      <c r="M114" s="25"/>
      <c r="N114" s="21"/>
      <c r="O114" s="21"/>
      <c r="P114" s="25"/>
      <c r="Q114" s="25"/>
      <c r="R114" s="25"/>
      <c r="S114" s="21"/>
      <c r="T114" s="21"/>
      <c r="U114" s="38"/>
      <c r="V114" s="38"/>
    </row>
    <row r="115" spans="1:22" x14ac:dyDescent="0.2">
      <c r="A115" s="21"/>
      <c r="B115" s="57"/>
      <c r="H115" s="45"/>
      <c r="I115" s="21"/>
      <c r="J115" s="25"/>
      <c r="M115" s="25"/>
      <c r="N115" s="21"/>
      <c r="O115" s="21"/>
      <c r="P115" s="25"/>
      <c r="Q115" s="25"/>
      <c r="R115" s="25"/>
      <c r="S115" s="21"/>
      <c r="T115" s="21"/>
      <c r="U115" s="38"/>
      <c r="V115" s="38"/>
    </row>
    <row r="116" spans="1:22" x14ac:dyDescent="0.2">
      <c r="A116" s="21"/>
      <c r="B116" s="57"/>
      <c r="H116" s="45"/>
      <c r="I116" s="21"/>
      <c r="J116" s="25"/>
      <c r="M116" s="25"/>
      <c r="N116" s="21"/>
      <c r="O116" s="21"/>
      <c r="P116" s="25"/>
      <c r="Q116" s="25"/>
      <c r="R116" s="25"/>
      <c r="S116" s="21"/>
      <c r="T116" s="21"/>
      <c r="U116" s="38"/>
      <c r="V116" s="38"/>
    </row>
    <row r="117" spans="1:22" x14ac:dyDescent="0.2">
      <c r="A117" s="21"/>
      <c r="B117" s="57"/>
      <c r="H117" s="45"/>
      <c r="I117" s="21"/>
      <c r="J117" s="25"/>
      <c r="M117" s="25"/>
      <c r="N117" s="21"/>
      <c r="O117" s="21"/>
      <c r="P117" s="25"/>
      <c r="Q117" s="25"/>
      <c r="R117" s="25"/>
      <c r="S117" s="21"/>
      <c r="T117" s="21"/>
      <c r="U117" s="38"/>
      <c r="V117" s="38"/>
    </row>
    <row r="118" spans="1:22" x14ac:dyDescent="0.2">
      <c r="A118" s="21"/>
      <c r="B118" s="57"/>
      <c r="H118" s="45"/>
      <c r="I118" s="21"/>
      <c r="J118" s="25"/>
      <c r="M118" s="25"/>
      <c r="N118" s="21"/>
      <c r="O118" s="21"/>
      <c r="P118" s="25"/>
      <c r="Q118" s="25"/>
      <c r="R118" s="25"/>
      <c r="S118" s="21"/>
      <c r="T118" s="21"/>
      <c r="U118" s="38"/>
      <c r="V118" s="38"/>
    </row>
    <row r="119" spans="1:22" x14ac:dyDescent="0.2">
      <c r="A119" s="21"/>
      <c r="B119" s="57"/>
      <c r="H119" s="45"/>
      <c r="I119" s="21"/>
      <c r="J119" s="25"/>
      <c r="M119" s="25"/>
      <c r="N119" s="21"/>
      <c r="O119" s="21"/>
      <c r="P119" s="25"/>
      <c r="Q119" s="25"/>
      <c r="R119" s="25"/>
      <c r="S119" s="21"/>
      <c r="T119" s="21"/>
      <c r="U119" s="38"/>
      <c r="V119" s="38"/>
    </row>
    <row r="120" spans="1:22" x14ac:dyDescent="0.2">
      <c r="A120" s="21"/>
      <c r="B120" s="57"/>
      <c r="H120" s="45"/>
      <c r="I120" s="21"/>
      <c r="J120" s="25"/>
      <c r="M120" s="25"/>
      <c r="N120" s="21"/>
      <c r="O120" s="21"/>
      <c r="P120" s="25"/>
      <c r="Q120" s="25"/>
      <c r="R120" s="25"/>
      <c r="S120" s="21"/>
      <c r="T120" s="21"/>
      <c r="U120" s="38"/>
      <c r="V120" s="38"/>
    </row>
    <row r="121" spans="1:22" x14ac:dyDescent="0.2">
      <c r="A121" s="21"/>
      <c r="B121" s="57"/>
      <c r="H121" s="45"/>
      <c r="I121" s="21"/>
      <c r="J121" s="25"/>
      <c r="M121" s="25"/>
      <c r="N121" s="21"/>
      <c r="O121" s="21"/>
      <c r="P121" s="25"/>
      <c r="Q121" s="25"/>
      <c r="R121" s="25"/>
      <c r="S121" s="21"/>
      <c r="T121" s="21"/>
      <c r="U121" s="38"/>
      <c r="V121" s="38"/>
    </row>
    <row r="122" spans="1:22" x14ac:dyDescent="0.2">
      <c r="A122" s="21"/>
      <c r="B122" s="57"/>
      <c r="H122" s="45"/>
      <c r="I122" s="21"/>
      <c r="J122" s="25"/>
      <c r="M122" s="25"/>
      <c r="N122" s="21"/>
      <c r="O122" s="21"/>
      <c r="P122" s="25"/>
      <c r="Q122" s="25"/>
      <c r="R122" s="25"/>
      <c r="S122" s="21"/>
      <c r="T122" s="21"/>
      <c r="U122" s="38"/>
      <c r="V122" s="38"/>
    </row>
    <row r="123" spans="1:22" x14ac:dyDescent="0.2">
      <c r="A123" s="21"/>
      <c r="B123" s="57"/>
      <c r="H123" s="45"/>
      <c r="I123" s="21"/>
      <c r="J123" s="25"/>
      <c r="M123" s="25"/>
      <c r="N123" s="21"/>
      <c r="O123" s="21"/>
      <c r="P123" s="25"/>
      <c r="Q123" s="25"/>
      <c r="R123" s="25"/>
      <c r="S123" s="21"/>
      <c r="T123" s="21"/>
      <c r="U123" s="38"/>
      <c r="V123" s="38"/>
    </row>
    <row r="124" spans="1:22" x14ac:dyDescent="0.2">
      <c r="A124" s="21"/>
      <c r="B124" s="57"/>
      <c r="H124" s="45"/>
      <c r="I124" s="21"/>
      <c r="J124" s="25"/>
      <c r="M124" s="25"/>
      <c r="N124" s="21"/>
      <c r="O124" s="21"/>
      <c r="P124" s="25"/>
      <c r="Q124" s="25"/>
      <c r="R124" s="25"/>
      <c r="S124" s="21"/>
      <c r="T124" s="21"/>
      <c r="U124" s="38"/>
      <c r="V124" s="38"/>
    </row>
    <row r="125" spans="1:22" x14ac:dyDescent="0.2">
      <c r="A125" s="21"/>
      <c r="B125" s="57"/>
      <c r="H125" s="45"/>
      <c r="I125" s="21"/>
      <c r="J125" s="25"/>
      <c r="M125" s="25"/>
      <c r="N125" s="21"/>
      <c r="O125" s="21"/>
      <c r="P125" s="25"/>
      <c r="Q125" s="25"/>
      <c r="R125" s="25"/>
      <c r="S125" s="21"/>
      <c r="T125" s="21"/>
      <c r="U125" s="38"/>
      <c r="V125" s="38"/>
    </row>
    <row r="126" spans="1:22" x14ac:dyDescent="0.2">
      <c r="A126" s="21"/>
      <c r="B126" s="57"/>
      <c r="H126" s="45"/>
      <c r="I126" s="21"/>
      <c r="J126" s="25"/>
      <c r="M126" s="25"/>
      <c r="N126" s="21"/>
      <c r="O126" s="21"/>
      <c r="P126" s="25"/>
      <c r="Q126" s="25"/>
      <c r="R126" s="25"/>
      <c r="S126" s="21"/>
      <c r="T126" s="21"/>
      <c r="U126" s="38"/>
      <c r="V126" s="38"/>
    </row>
    <row r="127" spans="1:22" x14ac:dyDescent="0.2">
      <c r="A127" s="21"/>
      <c r="B127" s="57"/>
      <c r="H127" s="45"/>
      <c r="I127" s="21"/>
      <c r="J127" s="25"/>
      <c r="M127" s="25"/>
      <c r="N127" s="21"/>
      <c r="O127" s="21"/>
      <c r="P127" s="25"/>
      <c r="Q127" s="25"/>
      <c r="R127" s="25"/>
      <c r="S127" s="21"/>
      <c r="T127" s="21"/>
      <c r="U127" s="38"/>
      <c r="V127" s="38"/>
    </row>
    <row r="128" spans="1:22" x14ac:dyDescent="0.2">
      <c r="A128" s="21"/>
      <c r="B128" s="57"/>
      <c r="H128" s="45"/>
      <c r="I128" s="21"/>
      <c r="J128" s="25"/>
      <c r="M128" s="25"/>
      <c r="N128" s="21"/>
      <c r="O128" s="21"/>
      <c r="P128" s="25"/>
      <c r="Q128" s="25"/>
      <c r="R128" s="25"/>
      <c r="S128" s="21"/>
      <c r="T128" s="21"/>
      <c r="U128" s="38"/>
      <c r="V128" s="38"/>
    </row>
    <row r="129" spans="1:34" x14ac:dyDescent="0.2">
      <c r="A129" s="21"/>
      <c r="B129" s="57"/>
      <c r="H129" s="45"/>
      <c r="I129" s="21"/>
      <c r="J129" s="25"/>
      <c r="M129" s="25"/>
      <c r="N129" s="21"/>
      <c r="O129" s="21"/>
      <c r="P129" s="25"/>
      <c r="Q129" s="25"/>
      <c r="R129" s="25"/>
      <c r="S129" s="21"/>
      <c r="T129" s="21"/>
      <c r="U129" s="38"/>
      <c r="V129" s="38"/>
    </row>
    <row r="130" spans="1:34" x14ac:dyDescent="0.2">
      <c r="A130" s="21"/>
      <c r="B130" s="57"/>
      <c r="H130" s="45"/>
      <c r="I130" s="21"/>
      <c r="J130" s="25"/>
      <c r="M130" s="25"/>
      <c r="N130" s="21"/>
      <c r="O130" s="21"/>
      <c r="P130" s="25"/>
      <c r="Q130" s="25"/>
      <c r="R130" s="25"/>
      <c r="S130" s="21"/>
      <c r="T130" s="21"/>
      <c r="U130" s="38"/>
      <c r="V130" s="38"/>
    </row>
    <row r="131" spans="1:34" x14ac:dyDescent="0.2">
      <c r="A131" s="21"/>
      <c r="G131" s="28"/>
      <c r="H131" s="100"/>
      <c r="I131" s="21"/>
      <c r="J131" s="25"/>
      <c r="M131" s="25"/>
      <c r="N131" s="21"/>
      <c r="O131" s="21"/>
      <c r="P131" s="25"/>
      <c r="Q131" s="25"/>
      <c r="R131" s="25"/>
      <c r="S131" s="21"/>
      <c r="T131" s="21"/>
      <c r="U131" s="38"/>
      <c r="V131" s="38"/>
    </row>
    <row r="132" spans="1:34" x14ac:dyDescent="0.2">
      <c r="A132" s="21"/>
      <c r="G132" s="28"/>
      <c r="H132" s="100"/>
      <c r="I132" s="21"/>
      <c r="J132" s="25"/>
      <c r="M132" s="25"/>
      <c r="N132" s="21"/>
      <c r="O132" s="21"/>
      <c r="P132" s="25"/>
      <c r="Q132" s="25"/>
      <c r="R132" s="25"/>
      <c r="S132" s="21"/>
      <c r="T132" s="21"/>
      <c r="U132" s="38"/>
      <c r="V132" s="38"/>
    </row>
    <row r="133" spans="1:34" x14ac:dyDescent="0.2">
      <c r="A133" s="21"/>
      <c r="G133" s="28"/>
      <c r="H133" s="100"/>
      <c r="I133" s="21"/>
      <c r="J133" s="25"/>
      <c r="M133" s="25"/>
      <c r="N133" s="21"/>
      <c r="O133" s="21"/>
      <c r="P133" s="25"/>
      <c r="Q133" s="25"/>
      <c r="R133" s="25"/>
      <c r="S133" s="21"/>
      <c r="T133" s="21"/>
      <c r="U133" s="38"/>
      <c r="V133" s="38"/>
    </row>
    <row r="134" spans="1:34" x14ac:dyDescent="0.2">
      <c r="A134" s="21"/>
      <c r="G134" s="28"/>
      <c r="H134" s="100"/>
      <c r="I134" s="21"/>
      <c r="J134" s="25"/>
      <c r="M134" s="25"/>
      <c r="N134" s="21"/>
      <c r="O134" s="21"/>
      <c r="P134" s="25"/>
      <c r="Q134" s="25"/>
      <c r="R134" s="25"/>
      <c r="S134" s="21"/>
      <c r="T134" s="21"/>
      <c r="U134" s="38"/>
      <c r="V134" s="38"/>
    </row>
    <row r="135" spans="1:34" x14ac:dyDescent="0.2">
      <c r="G135" s="28"/>
      <c r="H135" s="100"/>
      <c r="I135" s="37"/>
      <c r="J135" s="25"/>
      <c r="L135" s="28"/>
      <c r="M135" s="22"/>
      <c r="O135" s="28"/>
      <c r="R135" s="22"/>
      <c r="T135" s="23"/>
      <c r="U135" s="24"/>
      <c r="V135" s="38"/>
      <c r="W135" s="25"/>
      <c r="AH135" s="21"/>
    </row>
    <row r="136" spans="1:34" x14ac:dyDescent="0.2">
      <c r="G136" s="28"/>
      <c r="H136" s="100"/>
      <c r="I136" s="37"/>
      <c r="J136" s="25"/>
      <c r="L136" s="28"/>
      <c r="M136" s="22"/>
      <c r="O136" s="28"/>
      <c r="R136" s="22"/>
      <c r="T136" s="23"/>
      <c r="U136" s="24"/>
      <c r="V136" s="38"/>
      <c r="W136" s="25"/>
      <c r="AH136" s="21"/>
    </row>
    <row r="137" spans="1:34" x14ac:dyDescent="0.2">
      <c r="G137" s="28"/>
      <c r="H137" s="100"/>
      <c r="I137" s="37"/>
      <c r="J137" s="25"/>
      <c r="L137" s="28"/>
      <c r="M137" s="22"/>
      <c r="O137" s="28"/>
      <c r="R137" s="22"/>
      <c r="T137" s="23"/>
      <c r="U137" s="24"/>
      <c r="V137" s="38"/>
      <c r="W137" s="25"/>
      <c r="AH137" s="21"/>
    </row>
    <row r="138" spans="1:34" x14ac:dyDescent="0.2">
      <c r="G138" s="28"/>
      <c r="H138" s="100"/>
      <c r="I138" s="37"/>
      <c r="J138" s="25"/>
      <c r="L138" s="28"/>
      <c r="M138" s="22"/>
      <c r="O138" s="28"/>
      <c r="R138" s="22"/>
      <c r="T138" s="23"/>
      <c r="U138" s="24"/>
      <c r="V138" s="38"/>
      <c r="W138" s="25"/>
      <c r="AH138" s="21"/>
    </row>
    <row r="139" spans="1:34" x14ac:dyDescent="0.2">
      <c r="G139" s="28"/>
      <c r="H139" s="100"/>
      <c r="I139" s="37"/>
      <c r="J139" s="25"/>
      <c r="L139" s="28"/>
      <c r="M139" s="22"/>
      <c r="O139" s="28"/>
      <c r="R139" s="22"/>
      <c r="T139" s="23"/>
      <c r="U139" s="24"/>
      <c r="V139" s="38"/>
      <c r="W139" s="25"/>
      <c r="AH139" s="21"/>
    </row>
    <row r="140" spans="1:34" x14ac:dyDescent="0.2">
      <c r="G140" s="28"/>
      <c r="H140" s="100"/>
      <c r="I140" s="37"/>
      <c r="J140" s="25"/>
      <c r="L140" s="28"/>
      <c r="M140" s="22"/>
      <c r="O140" s="28"/>
      <c r="R140" s="22"/>
      <c r="T140" s="23"/>
      <c r="U140" s="24"/>
      <c r="V140" s="38"/>
      <c r="W140" s="25"/>
      <c r="AH140" s="21"/>
    </row>
    <row r="141" spans="1:34" x14ac:dyDescent="0.2">
      <c r="G141" s="28"/>
      <c r="H141" s="100"/>
      <c r="I141" s="37"/>
      <c r="J141" s="25"/>
      <c r="L141" s="28"/>
      <c r="M141" s="22"/>
      <c r="O141" s="28"/>
      <c r="R141" s="22"/>
      <c r="T141" s="23"/>
      <c r="U141" s="24"/>
      <c r="V141" s="38"/>
      <c r="W141" s="25"/>
      <c r="AH141" s="21"/>
    </row>
    <row r="142" spans="1:34" x14ac:dyDescent="0.2">
      <c r="G142" s="28"/>
      <c r="H142" s="100"/>
      <c r="I142" s="37"/>
      <c r="J142" s="25"/>
      <c r="L142" s="28"/>
      <c r="M142" s="22"/>
      <c r="O142" s="28"/>
      <c r="R142" s="22"/>
      <c r="T142" s="23"/>
      <c r="U142" s="24"/>
      <c r="V142" s="38"/>
      <c r="W142" s="25"/>
      <c r="AH142" s="21"/>
    </row>
    <row r="143" spans="1:34" x14ac:dyDescent="0.2">
      <c r="G143" s="28"/>
      <c r="H143" s="100"/>
      <c r="I143" s="37"/>
      <c r="J143" s="25"/>
      <c r="L143" s="28"/>
      <c r="M143" s="22"/>
      <c r="O143" s="28"/>
      <c r="R143" s="22"/>
      <c r="T143" s="23"/>
      <c r="U143" s="24"/>
      <c r="V143" s="38"/>
      <c r="W143" s="25"/>
      <c r="AH143" s="21"/>
    </row>
    <row r="144" spans="1:34" x14ac:dyDescent="0.2">
      <c r="G144" s="28"/>
      <c r="H144" s="100"/>
      <c r="I144" s="37"/>
      <c r="J144" s="25"/>
      <c r="L144" s="28"/>
      <c r="M144" s="22"/>
      <c r="O144" s="28"/>
      <c r="R144" s="22"/>
      <c r="T144" s="23"/>
      <c r="U144" s="24"/>
      <c r="V144" s="38"/>
      <c r="W144" s="25"/>
      <c r="AH144" s="21"/>
    </row>
    <row r="145" spans="7:34" x14ac:dyDescent="0.2">
      <c r="G145" s="28"/>
      <c r="H145" s="100"/>
      <c r="I145" s="37"/>
      <c r="J145" s="25"/>
      <c r="L145" s="28"/>
      <c r="M145" s="22"/>
      <c r="O145" s="28"/>
      <c r="R145" s="22"/>
      <c r="T145" s="23"/>
      <c r="U145" s="24"/>
      <c r="V145" s="38"/>
      <c r="W145" s="25"/>
      <c r="AH145" s="21"/>
    </row>
    <row r="146" spans="7:34" x14ac:dyDescent="0.2">
      <c r="G146" s="28"/>
      <c r="H146" s="100"/>
      <c r="I146" s="37"/>
      <c r="J146" s="25"/>
      <c r="L146" s="28"/>
      <c r="M146" s="22"/>
      <c r="O146" s="28"/>
      <c r="R146" s="22"/>
      <c r="T146" s="23"/>
      <c r="U146" s="24"/>
      <c r="V146" s="38"/>
      <c r="W146" s="25"/>
      <c r="AH146" s="21"/>
    </row>
    <row r="147" spans="7:34" x14ac:dyDescent="0.2">
      <c r="I147" s="37"/>
      <c r="J147" s="25"/>
      <c r="L147" s="28"/>
      <c r="M147" s="22"/>
      <c r="O147" s="28"/>
      <c r="R147" s="22"/>
      <c r="T147" s="23"/>
      <c r="U147" s="24"/>
      <c r="V147" s="38"/>
      <c r="W147" s="25"/>
      <c r="AH147" s="21"/>
    </row>
    <row r="148" spans="7:34" x14ac:dyDescent="0.2">
      <c r="I148" s="37"/>
      <c r="J148" s="25"/>
      <c r="L148" s="28"/>
      <c r="M148" s="22"/>
      <c r="O148" s="28"/>
      <c r="R148" s="22"/>
      <c r="T148" s="23"/>
      <c r="U148" s="24"/>
      <c r="V148" s="38"/>
      <c r="W148" s="25"/>
      <c r="AH148" s="21"/>
    </row>
    <row r="149" spans="7:34" x14ac:dyDescent="0.2">
      <c r="I149" s="37"/>
      <c r="J149" s="25"/>
      <c r="L149" s="28"/>
      <c r="M149" s="22"/>
      <c r="O149" s="28"/>
      <c r="R149" s="22"/>
      <c r="T149" s="23"/>
      <c r="U149" s="24"/>
      <c r="V149" s="38"/>
      <c r="W149" s="25"/>
      <c r="AH149" s="21"/>
    </row>
    <row r="150" spans="7:34" x14ac:dyDescent="0.2">
      <c r="I150" s="37"/>
      <c r="J150" s="25"/>
      <c r="L150" s="28"/>
      <c r="M150" s="22"/>
      <c r="O150" s="28"/>
      <c r="R150" s="22"/>
      <c r="T150" s="23"/>
      <c r="U150" s="24"/>
      <c r="V150" s="38"/>
      <c r="W150" s="25"/>
      <c r="AH150" s="21"/>
    </row>
  </sheetData>
  <mergeCells count="36">
    <mergeCell ref="R4:R6"/>
    <mergeCell ref="L5:N5"/>
    <mergeCell ref="K5:K6"/>
    <mergeCell ref="Q4:Q6"/>
    <mergeCell ref="O5:P5"/>
    <mergeCell ref="A1:AH2"/>
    <mergeCell ref="A3:A6"/>
    <mergeCell ref="B3:B6"/>
    <mergeCell ref="H3:H6"/>
    <mergeCell ref="U3:AH4"/>
    <mergeCell ref="C3:G5"/>
    <mergeCell ref="I3:T3"/>
    <mergeCell ref="I4:I6"/>
    <mergeCell ref="J4:P4"/>
    <mergeCell ref="U5:V5"/>
    <mergeCell ref="J5:J6"/>
    <mergeCell ref="W5:Z5"/>
    <mergeCell ref="AA5:AD5"/>
    <mergeCell ref="AE5:AH5"/>
    <mergeCell ref="S4:S6"/>
    <mergeCell ref="T4:T6"/>
    <mergeCell ref="C11:C12"/>
    <mergeCell ref="E46:E47"/>
    <mergeCell ref="A89:AD99"/>
    <mergeCell ref="O82:T82"/>
    <mergeCell ref="O84:T84"/>
    <mergeCell ref="E52:E53"/>
    <mergeCell ref="A79:N88"/>
    <mergeCell ref="O86:T86"/>
    <mergeCell ref="O88:T88"/>
    <mergeCell ref="O79:T79"/>
    <mergeCell ref="O80:T80"/>
    <mergeCell ref="O81:T81"/>
    <mergeCell ref="O83:T83"/>
    <mergeCell ref="O87:T87"/>
    <mergeCell ref="O85:T85"/>
  </mergeCells>
  <pageMargins left="0.19685039370078741" right="0.19685039370078741" top="0.19685039370078741" bottom="0" header="0.19685039370078741" footer="0"/>
  <pageSetup paperSize="9" scale="51" fitToHeight="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"/>
  <dimension ref="A1"/>
  <sheetViews>
    <sheetView workbookViewId="0">
      <selection activeCell="N7" sqref="N7"/>
    </sheetView>
  </sheetViews>
  <sheetFormatPr defaultRowHeight="10.5" x14ac:dyDescent="0.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1. Титул</vt:lpstr>
      <vt:lpstr>2, 3. К график, Сводные</vt:lpstr>
      <vt:lpstr>4. План уч проц ООО</vt:lpstr>
      <vt:lpstr>Start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Анна А. Щукина</cp:lastModifiedBy>
  <cp:lastPrinted>2025-02-03T08:12:31Z</cp:lastPrinted>
  <dcterms:created xsi:type="dcterms:W3CDTF">2011-05-05T04:03:53Z</dcterms:created>
  <dcterms:modified xsi:type="dcterms:W3CDTF">2025-05-06T13:11:40Z</dcterms:modified>
</cp:coreProperties>
</file>