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1 Экономика и бухучет\2024\"/>
    </mc:Choice>
  </mc:AlternateContent>
  <xr:revisionPtr revIDLastSave="0" documentId="13_ncr:1_{E47671CA-F6B5-43A9-9DBC-451913EABE50}" xr6:coauthVersionLast="45" xr6:coauthVersionMax="45" xr10:uidLastSave="{00000000-0000-0000-0000-000000000000}"/>
  <bookViews>
    <workbookView xWindow="-120" yWindow="-120" windowWidth="29040" windowHeight="15840" tabRatio="750" firstSheet="1" activeTab="1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3" i="21" l="1"/>
  <c r="K63" i="21"/>
  <c r="L63" i="21"/>
  <c r="M63" i="21"/>
  <c r="H63" i="21"/>
  <c r="I63" i="21"/>
  <c r="H49" i="21" l="1"/>
  <c r="J71" i="21" l="1"/>
  <c r="H71" i="21" s="1"/>
  <c r="H70" i="21"/>
  <c r="H47" i="21"/>
  <c r="H45" i="21"/>
  <c r="H43" i="21"/>
  <c r="H42" i="21"/>
  <c r="H34" i="21"/>
  <c r="H37" i="21"/>
  <c r="H29" i="21"/>
  <c r="AC80" i="21"/>
  <c r="Y80" i="21"/>
  <c r="Y82" i="21"/>
  <c r="AA82" i="21"/>
  <c r="AA80" i="21"/>
  <c r="AC82" i="21"/>
  <c r="AE82" i="21" l="1"/>
  <c r="AE80" i="21"/>
  <c r="I66" i="21" l="1"/>
  <c r="J66" i="21"/>
  <c r="K66" i="21"/>
  <c r="L66" i="21"/>
  <c r="Z36" i="21"/>
  <c r="AC83" i="21" l="1"/>
  <c r="AA83" i="21"/>
  <c r="Y83" i="21"/>
  <c r="J38" i="21"/>
  <c r="L38" i="21" s="1"/>
  <c r="K38" i="21"/>
  <c r="J41" i="21"/>
  <c r="I41" i="21"/>
  <c r="I40" i="21"/>
  <c r="H41" i="21" l="1"/>
  <c r="J60" i="21"/>
  <c r="L60" i="21" s="1"/>
  <c r="I47" i="21"/>
  <c r="J28" i="21" l="1"/>
  <c r="J11" i="21"/>
  <c r="J31" i="21" l="1"/>
  <c r="L31" i="21" s="1"/>
  <c r="J30" i="21"/>
  <c r="L30" i="21" l="1"/>
  <c r="J70" i="21"/>
  <c r="L70" i="21" s="1"/>
  <c r="J65" i="21"/>
  <c r="L65" i="21" s="1"/>
  <c r="J64" i="21"/>
  <c r="L64" i="21" s="1"/>
  <c r="J56" i="21"/>
  <c r="J55" i="21"/>
  <c r="L55" i="21" s="1"/>
  <c r="J51" i="21"/>
  <c r="L51" i="21" s="1"/>
  <c r="J35" i="21"/>
  <c r="J34" i="21"/>
  <c r="J29" i="21"/>
  <c r="J32" i="21"/>
  <c r="J39" i="21"/>
  <c r="J40" i="21"/>
  <c r="L41" i="21"/>
  <c r="J42" i="21"/>
  <c r="J43" i="21"/>
  <c r="J44" i="21"/>
  <c r="J45" i="21"/>
  <c r="J46" i="21"/>
  <c r="J47" i="21"/>
  <c r="J48" i="21"/>
  <c r="J37" i="21"/>
  <c r="L34" i="21" l="1"/>
  <c r="L37" i="21"/>
  <c r="L48" i="21"/>
  <c r="L47" i="21"/>
  <c r="L39" i="21"/>
  <c r="L42" i="21"/>
  <c r="L32" i="21"/>
  <c r="L44" i="21"/>
  <c r="L40" i="21"/>
  <c r="H40" i="21"/>
  <c r="L43" i="21"/>
  <c r="L46" i="21"/>
  <c r="L45" i="21"/>
  <c r="L29" i="21"/>
  <c r="J36" i="21"/>
  <c r="L56" i="21"/>
  <c r="I38" i="21"/>
  <c r="H38" i="21" s="1"/>
  <c r="I39" i="21"/>
  <c r="H39" i="21" s="1"/>
  <c r="I42" i="21"/>
  <c r="I43" i="21"/>
  <c r="I44" i="21"/>
  <c r="H44" i="21" s="1"/>
  <c r="I45" i="21"/>
  <c r="I46" i="21"/>
  <c r="H46" i="21" s="1"/>
  <c r="I48" i="21"/>
  <c r="H48" i="21" s="1"/>
  <c r="I37" i="21"/>
  <c r="I30" i="21"/>
  <c r="H30" i="21" s="1"/>
  <c r="L28" i="21"/>
  <c r="L35" i="21"/>
  <c r="Q36" i="21" l="1"/>
  <c r="S36" i="21"/>
  <c r="K37" i="21"/>
  <c r="H72" i="21"/>
  <c r="Y27" i="21" l="1"/>
  <c r="AA27" i="21"/>
  <c r="Q130" i="25"/>
  <c r="Q131" i="25"/>
  <c r="Q129" i="25"/>
  <c r="K130" i="25"/>
  <c r="K131" i="25"/>
  <c r="K129" i="25"/>
  <c r="E49" i="21" l="1"/>
  <c r="E26" i="21" s="1"/>
  <c r="E9" i="21" s="1"/>
  <c r="C49" i="21"/>
  <c r="C26" i="21" s="1"/>
  <c r="C75" i="21" s="1"/>
  <c r="C8" i="21" s="1"/>
  <c r="D49" i="21"/>
  <c r="D26" i="21" s="1"/>
  <c r="D75" i="21" s="1"/>
  <c r="D8" i="21" s="1"/>
  <c r="F49" i="21"/>
  <c r="F26" i="21" s="1"/>
  <c r="F75" i="21" s="1"/>
  <c r="F8" i="21" s="1"/>
  <c r="G49" i="21"/>
  <c r="G26" i="21" s="1"/>
  <c r="G75" i="21" s="1"/>
  <c r="G8" i="21" s="1"/>
  <c r="E75" i="21" l="1"/>
  <c r="E8" i="21" s="1"/>
  <c r="K70" i="21"/>
  <c r="K71" i="21"/>
  <c r="K72" i="21"/>
  <c r="K65" i="21"/>
  <c r="K67" i="21"/>
  <c r="K68" i="21"/>
  <c r="K64" i="21"/>
  <c r="K61" i="21"/>
  <c r="K62" i="21"/>
  <c r="K57" i="21"/>
  <c r="K58" i="21"/>
  <c r="K60" i="21"/>
  <c r="K59" i="21" s="1"/>
  <c r="K56" i="21"/>
  <c r="K55" i="21"/>
  <c r="K52" i="21"/>
  <c r="K53" i="21"/>
  <c r="K51" i="21"/>
  <c r="K50" i="21" s="1"/>
  <c r="K39" i="21"/>
  <c r="K40" i="21"/>
  <c r="K41" i="21"/>
  <c r="K42" i="21"/>
  <c r="K43" i="21"/>
  <c r="K44" i="21"/>
  <c r="K45" i="21"/>
  <c r="K46" i="21"/>
  <c r="K47" i="21"/>
  <c r="K48" i="21"/>
  <c r="K35" i="21"/>
  <c r="K34" i="21"/>
  <c r="K29" i="21"/>
  <c r="K30" i="21"/>
  <c r="K31" i="21"/>
  <c r="K32" i="21"/>
  <c r="K28" i="21"/>
  <c r="K36" i="21" l="1"/>
  <c r="K27" i="21"/>
  <c r="K33" i="21"/>
  <c r="K54" i="21"/>
  <c r="BA132" i="25"/>
  <c r="W132" i="25"/>
  <c r="Z132" i="25"/>
  <c r="H132" i="25"/>
  <c r="K132" i="25"/>
  <c r="N132" i="25"/>
  <c r="Q132" i="25"/>
  <c r="J12" i="21" l="1"/>
  <c r="J13" i="21"/>
  <c r="J14" i="21"/>
  <c r="H14" i="21" s="1"/>
  <c r="J15" i="21"/>
  <c r="J16" i="21"/>
  <c r="J17" i="21"/>
  <c r="J18" i="21"/>
  <c r="J19" i="21"/>
  <c r="J20" i="21"/>
  <c r="J21" i="21"/>
  <c r="J22" i="21"/>
  <c r="J23" i="21"/>
  <c r="J24" i="21"/>
  <c r="J25" i="21"/>
  <c r="J10" i="21" l="1"/>
  <c r="L11" i="21"/>
  <c r="X10" i="21" l="1"/>
  <c r="V10" i="21"/>
  <c r="K25" i="21"/>
  <c r="H25" i="21"/>
  <c r="L24" i="21"/>
  <c r="K24" i="21"/>
  <c r="H24" i="21"/>
  <c r="L23" i="21"/>
  <c r="K23" i="21"/>
  <c r="H23" i="21"/>
  <c r="K22" i="21"/>
  <c r="H22" i="21"/>
  <c r="K21" i="21"/>
  <c r="H21" i="21"/>
  <c r="L20" i="21"/>
  <c r="K20" i="21"/>
  <c r="H20" i="21"/>
  <c r="L19" i="21"/>
  <c r="K19" i="21"/>
  <c r="H19" i="21"/>
  <c r="K18" i="21"/>
  <c r="H18" i="21"/>
  <c r="K17" i="21"/>
  <c r="H17" i="21"/>
  <c r="L16" i="21"/>
  <c r="K16" i="21"/>
  <c r="H16" i="21"/>
  <c r="L15" i="21"/>
  <c r="K15" i="21"/>
  <c r="H15" i="21"/>
  <c r="K14" i="21"/>
  <c r="K13" i="21"/>
  <c r="K10" i="21" s="1"/>
  <c r="H13" i="21"/>
  <c r="L12" i="21"/>
  <c r="K12" i="21"/>
  <c r="H12" i="21"/>
  <c r="K11" i="21"/>
  <c r="H11" i="21"/>
  <c r="S10" i="21"/>
  <c r="R10" i="21"/>
  <c r="Q10" i="21"/>
  <c r="M10" i="21"/>
  <c r="I10" i="21"/>
  <c r="G9" i="21"/>
  <c r="F9" i="21"/>
  <c r="D9" i="21"/>
  <c r="C9" i="21"/>
  <c r="T8" i="21"/>
  <c r="U27" i="21"/>
  <c r="U33" i="21"/>
  <c r="U36" i="21"/>
  <c r="U54" i="21"/>
  <c r="U59" i="21"/>
  <c r="U63" i="21"/>
  <c r="U69" i="21"/>
  <c r="H10" i="21" l="1"/>
  <c r="U49" i="21"/>
  <c r="U26" i="21" s="1"/>
  <c r="U75" i="21" s="1"/>
  <c r="U9" i="21" s="1"/>
  <c r="U8" i="21" s="1"/>
  <c r="L14" i="21"/>
  <c r="L18" i="21"/>
  <c r="L22" i="21"/>
  <c r="L13" i="21"/>
  <c r="L17" i="21"/>
  <c r="L21" i="2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AC129" i="25"/>
  <c r="AC131" i="25"/>
  <c r="AC130" i="25"/>
  <c r="B132" i="25" l="1"/>
  <c r="BD129" i="25"/>
  <c r="BD131" i="25"/>
  <c r="T132" i="25"/>
  <c r="AC132" i="25"/>
  <c r="BD130" i="25"/>
  <c r="E132" i="25"/>
  <c r="L10" i="21"/>
  <c r="Y50" i="21"/>
  <c r="Z50" i="21"/>
  <c r="AA50" i="21"/>
  <c r="J67" i="21"/>
  <c r="BD132" i="25" l="1"/>
  <c r="I70" i="21"/>
  <c r="I65" i="21"/>
  <c r="H65" i="21" s="1"/>
  <c r="I64" i="21"/>
  <c r="H64" i="21" s="1"/>
  <c r="I60" i="21"/>
  <c r="H60" i="21" s="1"/>
  <c r="I56" i="21"/>
  <c r="H56" i="21" s="1"/>
  <c r="I55" i="21"/>
  <c r="H55" i="21" s="1"/>
  <c r="I52" i="21"/>
  <c r="I51" i="21"/>
  <c r="H51" i="21" s="1"/>
  <c r="I35" i="21"/>
  <c r="H35" i="21" s="1"/>
  <c r="I34" i="21"/>
  <c r="H33" i="21" s="1"/>
  <c r="I29" i="21"/>
  <c r="I31" i="21"/>
  <c r="H31" i="21" s="1"/>
  <c r="I32" i="21"/>
  <c r="H32" i="21" s="1"/>
  <c r="I28" i="21"/>
  <c r="H28" i="21" s="1"/>
  <c r="V69" i="21"/>
  <c r="W69" i="21"/>
  <c r="X69" i="21"/>
  <c r="Y69" i="21"/>
  <c r="Z69" i="21"/>
  <c r="AA69" i="21"/>
  <c r="AB69" i="21"/>
  <c r="AC69" i="21"/>
  <c r="AD69" i="21"/>
  <c r="AE69" i="21"/>
  <c r="V63" i="21"/>
  <c r="W63" i="21"/>
  <c r="X63" i="21"/>
  <c r="Y63" i="21"/>
  <c r="Z63" i="21"/>
  <c r="AA63" i="21"/>
  <c r="AB63" i="21"/>
  <c r="AC63" i="21"/>
  <c r="AD63" i="21"/>
  <c r="AE63" i="21"/>
  <c r="V59" i="21"/>
  <c r="W59" i="21"/>
  <c r="X59" i="21"/>
  <c r="Y59" i="21"/>
  <c r="Z59" i="21"/>
  <c r="AA59" i="21"/>
  <c r="AB59" i="21"/>
  <c r="AC59" i="21"/>
  <c r="AD59" i="21"/>
  <c r="AE59" i="21"/>
  <c r="V54" i="21"/>
  <c r="W54" i="21"/>
  <c r="X54" i="21"/>
  <c r="Y54" i="21"/>
  <c r="Z54" i="21"/>
  <c r="AA54" i="21"/>
  <c r="AB54" i="21"/>
  <c r="AC54" i="21"/>
  <c r="AD54" i="21"/>
  <c r="AE54" i="21"/>
  <c r="V36" i="21"/>
  <c r="W36" i="21"/>
  <c r="X36" i="21"/>
  <c r="Y36" i="21"/>
  <c r="AA36" i="21"/>
  <c r="AB36" i="21"/>
  <c r="AC36" i="21"/>
  <c r="AD36" i="21"/>
  <c r="AE36" i="21"/>
  <c r="V33" i="21"/>
  <c r="W33" i="21"/>
  <c r="X33" i="21"/>
  <c r="Y33" i="21"/>
  <c r="Z33" i="21"/>
  <c r="AA33" i="21"/>
  <c r="AB33" i="21"/>
  <c r="AC33" i="21"/>
  <c r="AD33" i="21"/>
  <c r="AE33" i="21"/>
  <c r="V27" i="21"/>
  <c r="W27" i="21"/>
  <c r="X27" i="21"/>
  <c r="Z27" i="21"/>
  <c r="AB27" i="21"/>
  <c r="AC27" i="21"/>
  <c r="AD27" i="21"/>
  <c r="AE27" i="21"/>
  <c r="H27" i="21" l="1"/>
  <c r="W49" i="21"/>
  <c r="AC49" i="21"/>
  <c r="AC26" i="21" s="1"/>
  <c r="AC75" i="21" s="1"/>
  <c r="AE49" i="21"/>
  <c r="AE26" i="21" s="1"/>
  <c r="AE75" i="21" s="1"/>
  <c r="Y49" i="21"/>
  <c r="Y26" i="21" s="1"/>
  <c r="Y75" i="21" s="1"/>
  <c r="W26" i="21"/>
  <c r="W75" i="21" s="1"/>
  <c r="AA49" i="21"/>
  <c r="I27" i="21"/>
  <c r="AA26" i="21" l="1"/>
  <c r="AA75" i="21" s="1"/>
  <c r="AA9" i="21" s="1"/>
  <c r="AA8" i="21" s="1"/>
  <c r="W9" i="21"/>
  <c r="W8" i="21" s="1"/>
  <c r="AC9" i="21"/>
  <c r="AC8" i="21" s="1"/>
  <c r="AE9" i="21"/>
  <c r="AE8" i="21" s="1"/>
  <c r="Y9" i="21"/>
  <c r="Y8" i="21" s="1"/>
  <c r="H68" i="21"/>
  <c r="Q54" i="21"/>
  <c r="R54" i="21"/>
  <c r="Q59" i="21"/>
  <c r="R59" i="21"/>
  <c r="Q63" i="21"/>
  <c r="R63" i="21"/>
  <c r="AF63" i="21"/>
  <c r="H67" i="21" l="1"/>
  <c r="H61" i="21"/>
  <c r="H53" i="21"/>
  <c r="Z49" i="21"/>
  <c r="Z26" i="21" s="1"/>
  <c r="AB50" i="21"/>
  <c r="AB49" i="21" s="1"/>
  <c r="AB26" i="21" s="1"/>
  <c r="J57" i="21"/>
  <c r="H57" i="21" s="1"/>
  <c r="J58" i="21"/>
  <c r="H58" i="21" s="1"/>
  <c r="J52" i="21"/>
  <c r="H52" i="21" s="1"/>
  <c r="Q69" i="21"/>
  <c r="R69" i="21"/>
  <c r="Q50" i="21"/>
  <c r="R50" i="21"/>
  <c r="R36" i="21"/>
  <c r="Q33" i="21"/>
  <c r="R33" i="21"/>
  <c r="Q27" i="21"/>
  <c r="R27" i="21"/>
  <c r="S69" i="21"/>
  <c r="S63" i="21"/>
  <c r="S59" i="21"/>
  <c r="S54" i="21"/>
  <c r="S50" i="21"/>
  <c r="S33" i="21"/>
  <c r="S27" i="21"/>
  <c r="AF69" i="21"/>
  <c r="T69" i="21"/>
  <c r="T63" i="21"/>
  <c r="AF59" i="21"/>
  <c r="T59" i="21"/>
  <c r="AF54" i="21"/>
  <c r="T54" i="21"/>
  <c r="AF50" i="21"/>
  <c r="AD50" i="21"/>
  <c r="AD49" i="21" s="1"/>
  <c r="AD26" i="21" s="1"/>
  <c r="X50" i="21"/>
  <c r="X49" i="21" s="1"/>
  <c r="X26" i="21" s="1"/>
  <c r="V50" i="21"/>
  <c r="V49" i="21" s="1"/>
  <c r="V26" i="21" s="1"/>
  <c r="T50" i="21"/>
  <c r="AF36" i="21"/>
  <c r="T36" i="21"/>
  <c r="AF33" i="21"/>
  <c r="T33" i="21"/>
  <c r="AF27" i="21"/>
  <c r="T27" i="21"/>
  <c r="H73" i="21"/>
  <c r="H69" i="21"/>
  <c r="P69" i="21"/>
  <c r="O69" i="21"/>
  <c r="N69" i="21"/>
  <c r="M69" i="21"/>
  <c r="L69" i="21"/>
  <c r="J69" i="21"/>
  <c r="I69" i="21"/>
  <c r="P63" i="21"/>
  <c r="O63" i="21"/>
  <c r="N63" i="21"/>
  <c r="H62" i="21"/>
  <c r="H59" i="21" s="1"/>
  <c r="P59" i="21"/>
  <c r="O59" i="21"/>
  <c r="N59" i="21"/>
  <c r="M59" i="21"/>
  <c r="L59" i="21"/>
  <c r="J59" i="21"/>
  <c r="I59" i="21"/>
  <c r="P54" i="21"/>
  <c r="O54" i="21"/>
  <c r="N54" i="21"/>
  <c r="M54" i="21"/>
  <c r="L54" i="21"/>
  <c r="I54" i="21"/>
  <c r="P50" i="21"/>
  <c r="O50" i="21"/>
  <c r="N50" i="21"/>
  <c r="M50" i="21"/>
  <c r="L50" i="21"/>
  <c r="I50" i="21"/>
  <c r="P36" i="21"/>
  <c r="O36" i="21"/>
  <c r="N36" i="21"/>
  <c r="M36" i="21"/>
  <c r="L36" i="21"/>
  <c r="I36" i="21"/>
  <c r="P33" i="21"/>
  <c r="O33" i="21"/>
  <c r="N33" i="21"/>
  <c r="M33" i="21"/>
  <c r="L33" i="21"/>
  <c r="I33" i="21"/>
  <c r="P27" i="21"/>
  <c r="O27" i="21"/>
  <c r="N27" i="21"/>
  <c r="M27" i="21"/>
  <c r="L27" i="21"/>
  <c r="H54" i="21" l="1"/>
  <c r="S49" i="21"/>
  <c r="S26" i="21" s="1"/>
  <c r="S8" i="21" s="1"/>
  <c r="H50" i="21"/>
  <c r="H36" i="21"/>
  <c r="K69" i="21"/>
  <c r="K49" i="21" s="1"/>
  <c r="K26" i="21" s="1"/>
  <c r="X75" i="21"/>
  <c r="X9" i="21"/>
  <c r="X8" i="21" s="1"/>
  <c r="V75" i="21"/>
  <c r="V9" i="21"/>
  <c r="V8" i="21" s="1"/>
  <c r="Z75" i="21"/>
  <c r="AD75" i="21"/>
  <c r="AD9" i="21" s="1"/>
  <c r="AD8" i="21" s="1"/>
  <c r="AB75" i="21"/>
  <c r="AB9" i="21" s="1"/>
  <c r="AB8" i="21" s="1"/>
  <c r="Q49" i="21"/>
  <c r="Q26" i="21" s="1"/>
  <c r="Q8" i="21" s="1"/>
  <c r="R49" i="21"/>
  <c r="R26" i="21" s="1"/>
  <c r="R8" i="21" s="1"/>
  <c r="T49" i="21"/>
  <c r="T26" i="21" s="1"/>
  <c r="N49" i="21"/>
  <c r="N26" i="21" s="1"/>
  <c r="N75" i="21" s="1"/>
  <c r="J33" i="21"/>
  <c r="J54" i="21"/>
  <c r="I49" i="21"/>
  <c r="I26" i="21" s="1"/>
  <c r="I75" i="21" s="1"/>
  <c r="I8" i="21" s="1"/>
  <c r="J27" i="21"/>
  <c r="M49" i="21"/>
  <c r="M26" i="21" s="1"/>
  <c r="O49" i="21"/>
  <c r="O26" i="21" s="1"/>
  <c r="AF49" i="21"/>
  <c r="L49" i="21"/>
  <c r="L26" i="21" s="1"/>
  <c r="L75" i="21" s="1"/>
  <c r="L8" i="21" s="1"/>
  <c r="P49" i="21"/>
  <c r="J50" i="21"/>
  <c r="H26" i="21" l="1"/>
  <c r="P26" i="21"/>
  <c r="P75" i="21"/>
  <c r="P8" i="21" s="1"/>
  <c r="M9" i="21"/>
  <c r="M75" i="21"/>
  <c r="M8" i="21" s="1"/>
  <c r="K9" i="21"/>
  <c r="K75" i="21"/>
  <c r="K8" i="21" s="1"/>
  <c r="L9" i="21"/>
  <c r="O75" i="21"/>
  <c r="O8" i="21" s="1"/>
  <c r="S75" i="21"/>
  <c r="R75" i="21"/>
  <c r="Q75" i="21"/>
  <c r="AF26" i="21"/>
  <c r="AF75" i="21" s="1"/>
  <c r="AF9" i="21" s="1"/>
  <c r="AF8" i="21" s="1"/>
  <c r="Z9" i="21"/>
  <c r="Z8" i="21" s="1"/>
  <c r="J49" i="21"/>
  <c r="J26" i="21" s="1"/>
  <c r="H75" i="21" l="1"/>
  <c r="H9" i="21"/>
  <c r="H8" i="21" s="1"/>
  <c r="J9" i="21"/>
  <c r="J75" i="21"/>
  <c r="J8" i="21" s="1"/>
  <c r="I9" i="21"/>
</calcChain>
</file>

<file path=xl/sharedStrings.xml><?xml version="1.0" encoding="utf-8"?>
<sst xmlns="http://schemas.openxmlformats.org/spreadsheetml/2006/main" count="1043" uniqueCount="358">
  <si>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</si>
  <si>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</si>
  <si>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</si>
  <si>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</si>
  <si>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</si>
  <si>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</si>
  <si>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</si>
  <si>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</si>
  <si>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</si>
  <si>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</si>
  <si>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</si>
  <si>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</si>
  <si>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</si>
  <si>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</si>
  <si>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</si>
  <si>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</si>
  <si>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</si>
  <si>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</si>
  <si>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</si>
  <si>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</si>
  <si>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</si>
  <si>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</si>
  <si>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</si>
  <si>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</si>
  <si>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</si>
  <si>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</si>
  <si>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</si>
  <si>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</si>
  <si>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</si>
  <si>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</si>
  <si>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</si>
  <si>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</si>
  <si>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</si>
  <si>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</si>
  <si>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</si>
  <si>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</si>
  <si>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</si>
  <si>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</si>
  <si>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</si>
  <si>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</si>
  <si>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</si>
  <si>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</si>
  <si>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</si>
  <si>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</si>
  <si>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</si>
  <si>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</si>
  <si>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</si>
  <si>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</si>
  <si>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</si>
  <si>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</si>
  <si>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</si>
  <si>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</si>
  <si>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</si>
  <si>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</si>
  <si>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</si>
  <si>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</si>
  <si>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</si>
  <si>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</si>
  <si>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</si>
  <si>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</si>
  <si>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</si>
  <si>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</si>
  <si>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</si>
  <si>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</si>
  <si>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</si>
  <si>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</si>
  <si>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</si>
  <si>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</si>
  <si>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</si>
  <si>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</si>
  <si>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</si>
  <si>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</si>
  <si>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</si>
  <si>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</si>
  <si>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</si>
  <si>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</si>
  <si>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</si>
  <si>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</si>
  <si>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</si>
  <si>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</si>
  <si>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</si>
  <si>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</si>
  <si>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</si>
  <si>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</si>
  <si>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</si>
  <si>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</si>
  <si>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</si>
  <si>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</si>
  <si>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</si>
  <si>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</si>
  <si>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</si>
  <si>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</si>
  <si>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</si>
  <si>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</si>
  <si>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</si>
  <si>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</si>
  <si>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</si>
  <si>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</si>
  <si>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</si>
  <si>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</si>
  <si>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</si>
  <si>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</si>
  <si>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</si>
  <si>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</si>
  <si>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</si>
  <si>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</si>
  <si>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</si>
  <si>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</si>
  <si>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</si>
  <si>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</si>
  <si>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</si>
  <si>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</si>
  <si>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</si>
  <si>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</si>
  <si>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</si>
  <si>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</si>
  <si>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</si>
  <si>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</si>
  <si>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</si>
  <si>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</si>
  <si>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</si>
  <si>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</si>
  <si>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</si>
  <si>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</si>
  <si>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</si>
  <si>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</si>
  <si>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</si>
  <si>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</si>
  <si>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</si>
  <si>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</si>
  <si>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</si>
  <si>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</si>
  <si>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</si>
  <si>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</si>
  <si>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</si>
  <si>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</si>
  <si>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</si>
  <si>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</si>
  <si>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</si>
  <si>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</si>
  <si>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</si>
  <si>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</si>
  <si>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</si>
  <si>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</si>
  <si>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</si>
  <si>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</si>
  <si>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</si>
  <si>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</si>
  <si>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</si>
  <si>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</si>
  <si>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</si>
  <si>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</si>
  <si>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</si>
  <si>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</si>
  <si>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</si>
  <si>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</si>
  <si>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</si>
  <si>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</si>
  <si>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</si>
  <si>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</si>
  <si>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</si>
  <si>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</si>
  <si>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</si>
  <si>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</si>
  <si>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</si>
  <si>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</si>
  <si>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</si>
  <si>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</si>
  <si>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</si>
  <si>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</si>
  <si>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</si>
  <si>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</si>
  <si>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</si>
  <si>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</si>
  <si>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</si>
  <si>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</si>
  <si>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</si>
  <si>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</si>
  <si>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</si>
  <si>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</si>
  <si>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</si>
  <si>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</si>
  <si>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</si>
  <si>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</si>
  <si>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</si>
  <si>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</si>
  <si>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</si>
  <si>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</si>
  <si>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</si>
  <si>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</si>
  <si>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</si>
  <si>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</si>
  <si>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</si>
  <si>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</si>
  <si>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</si>
  <si>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</si>
  <si>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</si>
  <si>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</si>
  <si>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</si>
  <si>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</si>
  <si>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</si>
  <si>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</si>
  <si>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</si>
  <si>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</si>
  <si>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</si>
  <si>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</si>
  <si>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</si>
  <si>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</si>
  <si>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</si>
  <si>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</si>
  <si>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</si>
  <si>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</si>
  <si>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</si>
  <si>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</si>
  <si>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ОГСЭ.00</t>
  </si>
  <si>
    <t xml:space="preserve">Общий гуманитарный и социально-экономический цикл 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</si>
  <si>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</si>
  <si>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</si>
  <si>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</si>
  <si>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</si>
  <si>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</si>
  <si>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3,4,5</t>
  </si>
  <si>
    <t>ОГСЭ.04</t>
  </si>
  <si>
    <t>Физическая культура/Адаптивная физическая культура</t>
  </si>
  <si>
    <t>ОГСЭ 05</t>
  </si>
  <si>
    <t>Психология общения</t>
  </si>
  <si>
    <t>ЕН.00</t>
  </si>
  <si>
    <t xml:space="preserve">Математический и общий естественнонаучный цикл </t>
  </si>
  <si>
    <t>ЕН.01.</t>
  </si>
  <si>
    <t>ЕН.02</t>
  </si>
  <si>
    <t>Экологические основы природопользования</t>
  </si>
  <si>
    <t>ОП.00</t>
  </si>
  <si>
    <t>Общепрофессиональный цикл</t>
  </si>
  <si>
    <t>ОП.01</t>
  </si>
  <si>
    <t>Экономика организации</t>
  </si>
  <si>
    <t>ОП.02</t>
  </si>
  <si>
    <t>Статистика</t>
  </si>
  <si>
    <t>ОП.03</t>
  </si>
  <si>
    <t>Финансы, денежное обращение и кредит</t>
  </si>
  <si>
    <t>ОП.04</t>
  </si>
  <si>
    <t>Менеджмент</t>
  </si>
  <si>
    <t>ОП.05</t>
  </si>
  <si>
    <t>Налоги и налогообложение</t>
  </si>
  <si>
    <t>ОП.06</t>
  </si>
  <si>
    <t>Основы бухгалтерского учета</t>
  </si>
  <si>
    <t>ОП.07</t>
  </si>
  <si>
    <t>Аудит</t>
  </si>
  <si>
    <t>ОП.08</t>
  </si>
  <si>
    <t>Документационное обеспечение управления</t>
  </si>
  <si>
    <t>ОП.09</t>
  </si>
  <si>
    <t>Правовое обеспечение профессиональной деятельности</t>
  </si>
  <si>
    <t>ОП.10</t>
  </si>
  <si>
    <t>Основы предпринимательской деятельности</t>
  </si>
  <si>
    <t>ОП.11</t>
  </si>
  <si>
    <t>Информационные технологии /Адаптивные информационные технологии</t>
  </si>
  <si>
    <t>ОП.12</t>
  </si>
  <si>
    <t>Безопасность жизнедеятельности</t>
  </si>
  <si>
    <t>П.00</t>
  </si>
  <si>
    <t>Профессиональный цикл</t>
  </si>
  <si>
    <t>ПМ. 01</t>
  </si>
  <si>
    <t>Документирование хозяйственных операций и ведение бухгалтерского учета активов организации</t>
  </si>
  <si>
    <t>МДК.01.01</t>
  </si>
  <si>
    <t>Практические основы бухгалтерского учета активов организации</t>
  </si>
  <si>
    <t>УП. 01.</t>
  </si>
  <si>
    <t>ПМ.01.Э</t>
  </si>
  <si>
    <t>Экзамен по модулю</t>
  </si>
  <si>
    <t>ПМ.02</t>
  </si>
  <si>
    <t>Ведение бухгалтерского учета источников формирования активов, выполнение работ по инвентаризации активов, и финансовых обязательств организации</t>
  </si>
  <si>
    <t>МДК.02.01</t>
  </si>
  <si>
    <t>Практические основы бухгалтерского учета источников формирования активов организации</t>
  </si>
  <si>
    <t>МДК.02.02</t>
  </si>
  <si>
    <t>Бухгалтерская технология проведения и оформления инвентаризации</t>
  </si>
  <si>
    <t>ПП.02</t>
  </si>
  <si>
    <t>ПМ.02.Э</t>
  </si>
  <si>
    <t>ПМ.03</t>
  </si>
  <si>
    <t>Проведение расчетов с бюджетом и внебюджетными фондами</t>
  </si>
  <si>
    <t>МДК.03.01</t>
  </si>
  <si>
    <t>Организация расчетов с бюджетом и внебюджетными фондами</t>
  </si>
  <si>
    <t>ПП.03</t>
  </si>
  <si>
    <t>ПМ.03.Э</t>
  </si>
  <si>
    <t>ПМ.04</t>
  </si>
  <si>
    <t>МДК.04.01</t>
  </si>
  <si>
    <t>Технология составления бухгалтерской отчетности</t>
  </si>
  <si>
    <t>МДК.04.02</t>
  </si>
  <si>
    <t>Основы анализа бухгалтерской отчетности</t>
  </si>
  <si>
    <t>ПП.04</t>
  </si>
  <si>
    <t>ПМ.05</t>
  </si>
  <si>
    <t>МДК.05.01</t>
  </si>
  <si>
    <t>УП.05</t>
  </si>
  <si>
    <t>ПМ.05.ЭК</t>
  </si>
  <si>
    <t>Квалификационный экзамен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</si>
  <si>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</si>
  <si>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</si>
  <si>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</si>
  <si>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</si>
  <si>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        семестр    22 недели</t>
  </si>
  <si>
    <r>
      <t xml:space="preserve">6      семестр 11 (2/4/6)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</si>
  <si>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38.02.01</t>
  </si>
  <si>
    <t>Экономика и бухгалтерский учет (по отраслям)</t>
  </si>
  <si>
    <t>бухгалтер</t>
  </si>
  <si>
    <t>2г 10м</t>
  </si>
  <si>
    <t>3       семестр   16  недель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</si>
  <si>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</si>
  <si>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</si>
  <si>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</si>
  <si>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</si>
  <si>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</si>
  <si>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</si>
  <si>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6к</t>
  </si>
  <si>
    <t>4к</t>
  </si>
  <si>
    <t>_____________________В.Д. Кратштейн</t>
  </si>
  <si>
    <t>Проведе-ние</t>
  </si>
  <si>
    <t>ОУП. 00</t>
  </si>
  <si>
    <t>ОУП. 01</t>
  </si>
  <si>
    <t>ОУП. 02</t>
  </si>
  <si>
    <t>ОУП. 03</t>
  </si>
  <si>
    <t>ОУП. 04</t>
  </si>
  <si>
    <t>Обществознание</t>
  </si>
  <si>
    <r>
      <t>2</t>
    </r>
    <r>
      <rPr>
        <sz val="10"/>
        <color rgb="FF000000"/>
        <rFont val="Times New Roman"/>
        <family val="1"/>
        <charset val="204"/>
      </rPr>
      <t> </t>
    </r>
  </si>
  <si>
    <t>ОУП. 05</t>
  </si>
  <si>
    <t>География</t>
  </si>
  <si>
    <t>ОУП. 06</t>
  </si>
  <si>
    <t xml:space="preserve">Иностранный язык  </t>
  </si>
  <si>
    <t>ОУП. 07</t>
  </si>
  <si>
    <r>
      <t>ВП</t>
    </r>
    <r>
      <rPr>
        <sz val="10"/>
        <color rgb="FF000000"/>
        <rFont val="Times New Roman"/>
        <family val="1"/>
        <charset val="204"/>
      </rPr>
      <t>Р</t>
    </r>
  </si>
  <si>
    <t>ОУП. 08</t>
  </si>
  <si>
    <t>Информатика</t>
  </si>
  <si>
    <t>ВПР</t>
  </si>
  <si>
    <t>ОУП. 09</t>
  </si>
  <si>
    <t>ОУП. 10</t>
  </si>
  <si>
    <t>ОУП. 11</t>
  </si>
  <si>
    <t>Физика</t>
  </si>
  <si>
    <t>ОУП. 12</t>
  </si>
  <si>
    <t>Химия</t>
  </si>
  <si>
    <t>ОУП. 13</t>
  </si>
  <si>
    <t>Биология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</si>
  <si>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</si>
  <si>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</si>
  <si>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</si>
  <si>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</si>
  <si>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r>
      <t>«   30   »</t>
    </r>
    <r>
      <rPr>
        <u/>
        <sz val="12"/>
        <rFont val="Times New Roman"/>
        <family val="1"/>
        <charset val="204"/>
      </rPr>
      <t xml:space="preserve">     августа      </t>
    </r>
    <r>
      <rPr>
        <sz val="12"/>
        <rFont val="Times New Roman"/>
        <family val="1"/>
        <charset val="204"/>
      </rPr>
      <t>2024  г.</t>
    </r>
  </si>
  <si>
    <r>
      <t>«</t>
    </r>
    <r>
      <rPr>
        <u/>
        <sz val="12"/>
        <rFont val="Times New Roman"/>
        <family val="1"/>
        <charset val="204"/>
      </rPr>
      <t xml:space="preserve">  29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августа   </t>
    </r>
    <r>
      <rPr>
        <sz val="12"/>
        <rFont val="Times New Roman"/>
        <family val="1"/>
        <charset val="204"/>
      </rPr>
      <t>2024  г.</t>
    </r>
  </si>
  <si>
    <t>3420в, 7420в</t>
  </si>
  <si>
    <t>2024</t>
  </si>
  <si>
    <t>Основы безопасности и защиты Родины</t>
  </si>
  <si>
    <t>Составление и использование бухгалтерской (финансовой) отчетности</t>
  </si>
  <si>
    <t>Ведение кассовых операций</t>
  </si>
  <si>
    <t>Государственная итоговая аттестация (с 18.05 по 28.06)</t>
  </si>
  <si>
    <t>32/40</t>
  </si>
  <si>
    <t>Индивидуальный проект*</t>
  </si>
  <si>
    <t>МДК.04.03</t>
  </si>
  <si>
    <t>4К</t>
  </si>
  <si>
    <t>Автоматизация бухгалтерского учета и отчетности (1С)</t>
  </si>
  <si>
    <t>4        семестр 20/1/2   недель</t>
  </si>
  <si>
    <t>5      семестр  13/1/2   недель</t>
  </si>
  <si>
    <t>5к</t>
  </si>
  <si>
    <t>Освоение профессии рабочего, должности служащего 23369 «Кассир»</t>
  </si>
  <si>
    <t>ПМ.04.ЭК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</si>
</sst>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0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rgb="FF00B05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77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2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4" fillId="0" borderId="0" xfId="0" applyFont="1"/>
    <xf numFmtId="0" fontId="25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6" fillId="0" borderId="0" xfId="4" applyFont="1"/>
    <xf numFmtId="0" fontId="27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12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2" fillId="0" borderId="43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9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1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1" fillId="3" borderId="14" xfId="0" applyNumberFormat="1" applyFont="1" applyFill="1" applyBorder="1" applyAlignment="1" applyProtection="1">
      <alignment horizontal="center" vertical="center"/>
    </xf>
    <xf numFmtId="3" fontId="31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4" xfId="0" applyNumberFormat="1" applyFont="1" applyFill="1" applyBorder="1" applyAlignment="1" applyProtection="1">
      <alignment horizontal="center" vertical="center" textRotation="90" wrapText="1"/>
    </xf>
    <xf numFmtId="0" fontId="12" fillId="3" borderId="55" xfId="0" applyFont="1" applyFill="1" applyBorder="1" applyAlignment="1">
      <alignment horizontal="center" vertical="center" wrapText="1"/>
    </xf>
    <xf numFmtId="3" fontId="31" fillId="3" borderId="8" xfId="0" applyNumberFormat="1" applyFont="1" applyFill="1" applyBorder="1" applyAlignment="1" applyProtection="1">
      <alignment horizontal="center" vertical="center"/>
    </xf>
    <xf numFmtId="164" fontId="31" fillId="3" borderId="8" xfId="0" applyNumberFormat="1" applyFont="1" applyFill="1" applyBorder="1" applyAlignment="1" applyProtection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3" fontId="31" fillId="3" borderId="37" xfId="0" applyNumberFormat="1" applyFont="1" applyFill="1" applyBorder="1" applyAlignment="1" applyProtection="1">
      <alignment horizontal="center" vertical="center"/>
    </xf>
    <xf numFmtId="164" fontId="31" fillId="3" borderId="37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4" applyNumberFormat="1" applyFont="1" applyFill="1" applyBorder="1" applyAlignment="1" applyProtection="1">
      <alignment horizontal="center" vertical="center"/>
      <protection locked="0"/>
    </xf>
    <xf numFmtId="0" fontId="18" fillId="0" borderId="34" xfId="0" applyNumberFormat="1" applyFont="1" applyFill="1" applyBorder="1" applyAlignment="1" applyProtection="1">
      <alignment horizontal="center" vertical="center"/>
    </xf>
    <xf numFmtId="0" fontId="18" fillId="0" borderId="40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5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1" fillId="0" borderId="14" xfId="0" applyFont="1" applyBorder="1" applyAlignment="1">
      <alignment horizontal="center" vertical="top"/>
    </xf>
    <xf numFmtId="0" fontId="31" fillId="0" borderId="3" xfId="0" applyFont="1" applyBorder="1" applyAlignment="1">
      <alignment horizontal="left" vertical="top" wrapText="1"/>
    </xf>
    <xf numFmtId="0" fontId="31" fillId="3" borderId="1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64" fontId="31" fillId="3" borderId="16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164" fontId="31" fillId="3" borderId="3" xfId="0" applyNumberFormat="1" applyFont="1" applyFill="1" applyBorder="1" applyAlignment="1">
      <alignment horizontal="center" vertical="center" wrapText="1"/>
    </xf>
    <xf numFmtId="164" fontId="31" fillId="3" borderId="14" xfId="0" applyNumberFormat="1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top"/>
    </xf>
    <xf numFmtId="3" fontId="31" fillId="3" borderId="26" xfId="0" applyNumberFormat="1" applyFont="1" applyFill="1" applyBorder="1" applyAlignment="1">
      <alignment horizontal="center" vertical="center"/>
    </xf>
    <xf numFmtId="3" fontId="31" fillId="3" borderId="54" xfId="0" applyNumberFormat="1" applyFont="1" applyFill="1" applyBorder="1" applyAlignment="1">
      <alignment horizontal="center" vertical="center"/>
    </xf>
    <xf numFmtId="3" fontId="31" fillId="3" borderId="4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top"/>
    </xf>
    <xf numFmtId="0" fontId="31" fillId="3" borderId="12" xfId="0" applyFont="1" applyFill="1" applyBorder="1" applyAlignment="1">
      <alignment horizontal="center" vertical="top"/>
    </xf>
    <xf numFmtId="3" fontId="31" fillId="3" borderId="12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3" fontId="31" fillId="3" borderId="14" xfId="0" applyNumberFormat="1" applyFont="1" applyFill="1" applyBorder="1" applyAlignment="1">
      <alignment horizontal="center" vertical="center"/>
    </xf>
    <xf numFmtId="3" fontId="31" fillId="3" borderId="3" xfId="0" applyNumberFormat="1" applyFont="1" applyFill="1" applyBorder="1" applyAlignment="1">
      <alignment horizontal="center" vertical="center"/>
    </xf>
    <xf numFmtId="3" fontId="31" fillId="3" borderId="16" xfId="0" applyNumberFormat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164" fontId="12" fillId="0" borderId="58" xfId="0" applyNumberFormat="1" applyFont="1" applyBorder="1" applyAlignment="1">
      <alignment horizontal="center" vertical="center"/>
    </xf>
    <xf numFmtId="0" fontId="35" fillId="6" borderId="58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164" fontId="12" fillId="0" borderId="40" xfId="0" applyNumberFormat="1" applyFont="1" applyBorder="1" applyAlignment="1">
      <alignment horizontal="center" vertical="center"/>
    </xf>
    <xf numFmtId="164" fontId="32" fillId="0" borderId="40" xfId="0" applyNumberFormat="1" applyFont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31" fillId="0" borderId="20" xfId="0" applyNumberFormat="1" applyFont="1" applyFill="1" applyBorder="1" applyAlignment="1" applyProtection="1">
      <alignment horizontal="center" vertical="center"/>
    </xf>
    <xf numFmtId="0" fontId="31" fillId="0" borderId="32" xfId="0" applyNumberFormat="1" applyFont="1" applyFill="1" applyBorder="1" applyAlignment="1" applyProtection="1">
      <alignment horizontal="center" vertical="center"/>
    </xf>
    <xf numFmtId="3" fontId="31" fillId="3" borderId="0" xfId="0" applyNumberFormat="1" applyFont="1" applyFill="1" applyBorder="1" applyAlignment="1">
      <alignment horizontal="center" vertical="center"/>
    </xf>
    <xf numFmtId="3" fontId="31" fillId="3" borderId="43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1" fillId="3" borderId="46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3" fontId="31" fillId="3" borderId="10" xfId="0" applyNumberFormat="1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24" fillId="8" borderId="0" xfId="0" applyFont="1" applyFill="1"/>
    <xf numFmtId="0" fontId="15" fillId="0" borderId="34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164" fontId="32" fillId="0" borderId="1" xfId="4" applyNumberFormat="1" applyFont="1" applyFill="1" applyBorder="1" applyAlignment="1" applyProtection="1">
      <alignment horizontal="center" vertical="center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3" fontId="3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164" fontId="32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3" fontId="31" fillId="3" borderId="15" xfId="0" applyNumberFormat="1" applyFont="1" applyFill="1" applyBorder="1" applyAlignment="1" applyProtection="1">
      <alignment horizontal="center" vertical="center"/>
    </xf>
    <xf numFmtId="0" fontId="31" fillId="3" borderId="2" xfId="0" applyNumberFormat="1" applyFont="1" applyFill="1" applyBorder="1" applyAlignment="1" applyProtection="1">
      <alignment horizontal="center" vertical="center"/>
    </xf>
    <xf numFmtId="0" fontId="31" fillId="3" borderId="15" xfId="0" applyNumberFormat="1" applyFont="1" applyFill="1" applyBorder="1" applyAlignment="1" applyProtection="1">
      <alignment horizontal="center" vertical="center"/>
    </xf>
    <xf numFmtId="0" fontId="31" fillId="3" borderId="14" xfId="0" applyNumberFormat="1" applyFont="1" applyFill="1" applyBorder="1" applyAlignment="1" applyProtection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2" fillId="0" borderId="58" xfId="0" applyFont="1" applyBorder="1" applyAlignment="1">
      <alignment vertical="center"/>
    </xf>
    <xf numFmtId="164" fontId="11" fillId="0" borderId="58" xfId="0" applyNumberFormat="1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164" fontId="31" fillId="3" borderId="58" xfId="0" applyNumberFormat="1" applyFont="1" applyFill="1" applyBorder="1" applyAlignment="1" applyProtection="1">
      <alignment horizontal="center" vertical="center"/>
    </xf>
    <xf numFmtId="0" fontId="36" fillId="6" borderId="58" xfId="0" applyFont="1" applyFill="1" applyBorder="1" applyAlignment="1">
      <alignment horizontal="center" vertical="center"/>
    </xf>
    <xf numFmtId="0" fontId="31" fillId="3" borderId="58" xfId="0" applyNumberFormat="1" applyFont="1" applyFill="1" applyBorder="1" applyAlignment="1" applyProtection="1">
      <alignment horizontal="center" vertical="center"/>
    </xf>
    <xf numFmtId="3" fontId="31" fillId="3" borderId="58" xfId="0" applyNumberFormat="1" applyFont="1" applyFill="1" applyBorder="1" applyAlignment="1" applyProtection="1">
      <alignment horizontal="center" vertical="center"/>
    </xf>
    <xf numFmtId="0" fontId="31" fillId="3" borderId="17" xfId="0" applyNumberFormat="1" applyFont="1" applyFill="1" applyBorder="1" applyAlignment="1" applyProtection="1">
      <alignment horizontal="center" vertical="center"/>
    </xf>
    <xf numFmtId="0" fontId="32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32" fillId="0" borderId="40" xfId="0" applyNumberFormat="1" applyFont="1" applyFill="1" applyBorder="1" applyAlignment="1" applyProtection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1" fillId="0" borderId="40" xfId="0" applyNumberFormat="1" applyFont="1" applyFill="1" applyBorder="1" applyAlignment="1" applyProtection="1">
      <alignment horizontal="center" vertical="center"/>
    </xf>
    <xf numFmtId="3" fontId="31" fillId="0" borderId="40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top"/>
    </xf>
    <xf numFmtId="0" fontId="32" fillId="0" borderId="21" xfId="0" applyFont="1" applyBorder="1" applyAlignment="1">
      <alignment horizontal="center" vertical="top"/>
    </xf>
    <xf numFmtId="0" fontId="32" fillId="0" borderId="31" xfId="0" applyFont="1" applyBorder="1" applyAlignment="1">
      <alignment horizontal="center" vertical="center"/>
    </xf>
    <xf numFmtId="0" fontId="37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1" fillId="0" borderId="54" xfId="0" applyFont="1" applyBorder="1" applyAlignment="1">
      <alignment horizontal="left" vertical="top" wrapText="1"/>
    </xf>
    <xf numFmtId="0" fontId="30" fillId="6" borderId="34" xfId="0" applyFont="1" applyFill="1" applyBorder="1" applyAlignment="1">
      <alignment vertical="center"/>
    </xf>
    <xf numFmtId="0" fontId="29" fillId="0" borderId="14" xfId="0" applyFont="1" applyBorder="1"/>
    <xf numFmtId="0" fontId="31" fillId="3" borderId="2" xfId="0" applyFont="1" applyFill="1" applyBorder="1" applyAlignment="1">
      <alignment horizontal="left" vertical="top"/>
    </xf>
    <xf numFmtId="0" fontId="13" fillId="0" borderId="0" xfId="0" applyFont="1" applyBorder="1"/>
    <xf numFmtId="0" fontId="18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justify" vertical="center" wrapText="1"/>
    </xf>
    <xf numFmtId="0" fontId="18" fillId="0" borderId="34" xfId="0" applyFont="1" applyBorder="1" applyAlignment="1">
      <alignment horizontal="justify" vertical="center" wrapText="1"/>
    </xf>
    <xf numFmtId="0" fontId="32" fillId="0" borderId="34" xfId="0" applyFont="1" applyBorder="1" applyAlignment="1">
      <alignment horizontal="justify" vertical="center" wrapText="1"/>
    </xf>
    <xf numFmtId="0" fontId="35" fillId="0" borderId="39" xfId="0" applyFont="1" applyBorder="1" applyAlignment="1">
      <alignment vertical="center"/>
    </xf>
    <xf numFmtId="0" fontId="30" fillId="0" borderId="39" xfId="0" applyFont="1" applyBorder="1" applyAlignment="1">
      <alignment vertical="center"/>
    </xf>
    <xf numFmtId="0" fontId="18" fillId="0" borderId="39" xfId="0" applyFont="1" applyBorder="1" applyAlignment="1">
      <alignment horizontal="justify" vertical="center" wrapText="1"/>
    </xf>
    <xf numFmtId="0" fontId="32" fillId="0" borderId="39" xfId="0" applyFont="1" applyBorder="1" applyAlignment="1">
      <alignment horizontal="justify" vertical="center" wrapText="1"/>
    </xf>
    <xf numFmtId="0" fontId="30" fillId="0" borderId="1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7" borderId="1" xfId="0" applyFont="1" applyFill="1" applyBorder="1" applyAlignment="1">
      <alignment horizontal="justify" vertical="center" wrapText="1"/>
    </xf>
    <xf numFmtId="0" fontId="32" fillId="7" borderId="1" xfId="0" applyFont="1" applyFill="1" applyBorder="1" applyAlignment="1">
      <alignment horizontal="justify" vertical="center" wrapText="1"/>
    </xf>
    <xf numFmtId="0" fontId="18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49" fontId="31" fillId="3" borderId="3" xfId="0" applyNumberFormat="1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justify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/>
    </xf>
    <xf numFmtId="0" fontId="29" fillId="0" borderId="34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34" xfId="0" applyFont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24" fillId="0" borderId="0" xfId="0" applyFont="1" applyFill="1"/>
    <xf numFmtId="0" fontId="19" fillId="9" borderId="14" xfId="0" applyFont="1" applyFill="1" applyBorder="1" applyAlignment="1">
      <alignment horizontal="justify" vertical="center" wrapText="1"/>
    </xf>
    <xf numFmtId="0" fontId="31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31" fillId="9" borderId="14" xfId="0" applyFont="1" applyFill="1" applyBorder="1" applyAlignment="1">
      <alignment vertical="center" wrapText="1"/>
    </xf>
    <xf numFmtId="0" fontId="29" fillId="9" borderId="15" xfId="0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64" fontId="31" fillId="0" borderId="8" xfId="0" applyNumberFormat="1" applyFont="1" applyFill="1" applyBorder="1" applyAlignment="1" applyProtection="1">
      <alignment horizontal="center" vertical="center"/>
    </xf>
    <xf numFmtId="164" fontId="31" fillId="0" borderId="37" xfId="0" applyNumberFormat="1" applyFont="1" applyFill="1" applyBorder="1" applyAlignment="1" applyProtection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9" xfId="0" applyNumberFormat="1" applyFont="1" applyFill="1" applyBorder="1" applyAlignment="1" applyProtection="1">
      <alignment horizontal="center" vertical="center"/>
    </xf>
    <xf numFmtId="3" fontId="31" fillId="3" borderId="5" xfId="0" applyNumberFormat="1" applyFont="1" applyFill="1" applyBorder="1" applyAlignment="1">
      <alignment horizontal="center" vertical="center"/>
    </xf>
    <xf numFmtId="3" fontId="31" fillId="3" borderId="61" xfId="0" applyNumberFormat="1" applyFont="1" applyFill="1" applyBorder="1" applyAlignment="1">
      <alignment horizontal="center" vertical="center"/>
    </xf>
    <xf numFmtId="3" fontId="31" fillId="3" borderId="8" xfId="0" applyNumberFormat="1" applyFont="1" applyFill="1" applyBorder="1" applyAlignment="1">
      <alignment horizontal="center" vertical="center"/>
    </xf>
    <xf numFmtId="3" fontId="31" fillId="3" borderId="28" xfId="0" applyNumberFormat="1" applyFont="1" applyFill="1" applyBorder="1" applyAlignment="1">
      <alignment horizontal="center" vertical="center"/>
    </xf>
    <xf numFmtId="3" fontId="31" fillId="3" borderId="58" xfId="0" applyNumberFormat="1" applyFont="1" applyFill="1" applyBorder="1" applyAlignment="1">
      <alignment horizontal="center" vertical="center"/>
    </xf>
    <xf numFmtId="3" fontId="31" fillId="3" borderId="17" xfId="0" applyNumberFormat="1" applyFont="1" applyFill="1" applyBorder="1" applyAlignment="1">
      <alignment horizontal="center" vertical="center"/>
    </xf>
    <xf numFmtId="3" fontId="31" fillId="3" borderId="60" xfId="0" applyNumberFormat="1" applyFont="1" applyFill="1" applyBorder="1" applyAlignment="1">
      <alignment horizontal="center" vertical="center"/>
    </xf>
    <xf numFmtId="3" fontId="31" fillId="3" borderId="40" xfId="0" applyNumberFormat="1" applyFont="1" applyFill="1" applyBorder="1" applyAlignment="1">
      <alignment horizontal="center" vertical="center"/>
    </xf>
    <xf numFmtId="3" fontId="31" fillId="3" borderId="32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50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1" fillId="0" borderId="12" xfId="0" applyNumberFormat="1" applyFont="1" applyFill="1" applyBorder="1" applyAlignment="1">
      <alignment horizontal="center" vertical="center" wrapText="1"/>
    </xf>
    <xf numFmtId="3" fontId="31" fillId="0" borderId="54" xfId="0" applyNumberFormat="1" applyFont="1" applyFill="1" applyBorder="1" applyAlignment="1">
      <alignment horizontal="center" vertical="center"/>
    </xf>
    <xf numFmtId="3" fontId="31" fillId="0" borderId="15" xfId="0" applyNumberFormat="1" applyFont="1" applyFill="1" applyBorder="1" applyAlignment="1">
      <alignment horizontal="center" vertical="center"/>
    </xf>
    <xf numFmtId="164" fontId="12" fillId="0" borderId="58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34" xfId="0" applyNumberFormat="1" applyFont="1" applyFill="1" applyBorder="1" applyAlignment="1">
      <alignment horizontal="center" vertical="center"/>
    </xf>
    <xf numFmtId="164" fontId="12" fillId="0" borderId="39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vertical="center" wrapText="1" shrinkToFit="1"/>
    </xf>
    <xf numFmtId="0" fontId="6" fillId="4" borderId="39" xfId="4" applyFont="1" applyFill="1" applyBorder="1" applyAlignment="1" applyProtection="1">
      <alignment horizontal="center" vertical="center"/>
      <protection locked="0"/>
    </xf>
    <xf numFmtId="0" fontId="6" fillId="4" borderId="41" xfId="4" applyFont="1" applyFill="1" applyBorder="1" applyAlignment="1" applyProtection="1">
      <alignment horizontal="center" vertical="center"/>
      <protection locked="0"/>
    </xf>
    <xf numFmtId="0" fontId="6" fillId="4" borderId="34" xfId="4" applyFont="1" applyFill="1" applyBorder="1" applyAlignment="1" applyProtection="1">
      <alignment horizontal="center" vertical="center"/>
      <protection locked="0"/>
    </xf>
    <xf numFmtId="0" fontId="15" fillId="0" borderId="34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3" fontId="31" fillId="0" borderId="37" xfId="0" applyNumberFormat="1" applyFont="1" applyFill="1" applyBorder="1" applyAlignment="1" applyProtection="1">
      <alignment horizontal="center" vertical="center"/>
    </xf>
    <xf numFmtId="3" fontId="31" fillId="0" borderId="8" xfId="0" applyNumberFormat="1" applyFont="1" applyFill="1" applyBorder="1" applyAlignment="1" applyProtection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39" xfId="0" applyFont="1" applyBorder="1" applyAlignment="1">
      <alignment horizontal="justify" vertical="center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5" xfId="4" applyNumberFormat="1" applyFont="1" applyFill="1" applyBorder="1" applyAlignment="1" applyProtection="1">
      <alignment horizontal="left" vertical="center"/>
      <protection locked="0"/>
    </xf>
    <xf numFmtId="0" fontId="28" fillId="2" borderId="0" xfId="4" applyFont="1" applyFill="1" applyBorder="1" applyAlignment="1" applyProtection="1">
      <alignment horizontal="left" vertical="center"/>
      <protection locked="0"/>
    </xf>
    <xf numFmtId="49" fontId="19" fillId="2" borderId="35" xfId="4" applyNumberFormat="1" applyFont="1" applyFill="1" applyBorder="1" applyAlignment="1" applyProtection="1">
      <alignment horizontal="center" vertical="center"/>
      <protection locked="0"/>
    </xf>
    <xf numFmtId="14" fontId="18" fillId="2" borderId="35" xfId="4" applyNumberFormat="1" applyFont="1" applyFill="1" applyBorder="1" applyAlignment="1" applyProtection="1">
      <alignment horizontal="left" vertical="center"/>
      <protection locked="0"/>
    </xf>
    <xf numFmtId="0" fontId="18" fillId="2" borderId="35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5" xfId="4" applyNumberFormat="1" applyFont="1" applyFill="1" applyBorder="1" applyAlignment="1" applyProtection="1">
      <alignment horizontal="center" vertical="center"/>
      <protection locked="0"/>
    </xf>
    <xf numFmtId="0" fontId="20" fillId="2" borderId="35" xfId="4" applyNumberFormat="1" applyFont="1" applyFill="1" applyBorder="1" applyAlignment="1" applyProtection="1">
      <alignment horizontal="left" vertical="center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3" borderId="0" xfId="4" applyFill="1"/>
    <xf numFmtId="0" fontId="4" fillId="4" borderId="0" xfId="4" applyFont="1" applyFill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57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9" xfId="4" applyFont="1" applyFill="1" applyBorder="1" applyAlignment="1" applyProtection="1">
      <alignment horizontal="center" vertical="center"/>
      <protection locked="0"/>
    </xf>
    <xf numFmtId="0" fontId="6" fillId="4" borderId="41" xfId="4" applyFont="1" applyFill="1" applyBorder="1" applyAlignment="1" applyProtection="1">
      <alignment horizontal="center" vertical="center"/>
      <protection locked="0"/>
    </xf>
    <xf numFmtId="0" fontId="6" fillId="4" borderId="34" xfId="4" applyFont="1" applyFill="1" applyBorder="1" applyAlignment="1" applyProtection="1">
      <alignment horizontal="center" vertical="center"/>
      <protection locked="0"/>
    </xf>
    <xf numFmtId="0" fontId="6" fillId="0" borderId="39" xfId="4" applyFont="1" applyFill="1" applyBorder="1" applyAlignment="1" applyProtection="1">
      <alignment horizontal="center" vertical="center"/>
      <protection locked="0"/>
    </xf>
    <xf numFmtId="0" fontId="6" fillId="0" borderId="41" xfId="4" applyFont="1" applyFill="1" applyBorder="1" applyAlignment="1" applyProtection="1">
      <alignment horizontal="center" vertical="center"/>
      <protection locked="0"/>
    </xf>
    <xf numFmtId="0" fontId="6" fillId="0" borderId="34" xfId="4" applyFont="1" applyFill="1" applyBorder="1" applyAlignment="1" applyProtection="1">
      <alignment horizontal="center" vertical="center"/>
      <protection locked="0"/>
    </xf>
    <xf numFmtId="0" fontId="1" fillId="3" borderId="39" xfId="4" applyFill="1" applyBorder="1" applyAlignment="1" applyProtection="1">
      <alignment horizontal="center" vertical="center" textRotation="90"/>
      <protection locked="0"/>
    </xf>
    <xf numFmtId="0" fontId="1" fillId="3" borderId="34" xfId="4" applyFill="1" applyBorder="1" applyAlignment="1" applyProtection="1">
      <alignment horizontal="center" vertical="center" textRotation="90"/>
      <protection locked="0"/>
    </xf>
    <xf numFmtId="0" fontId="32" fillId="0" borderId="19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39" fillId="0" borderId="60" xfId="0" applyFont="1" applyBorder="1" applyAlignment="1">
      <alignment horizontal="left"/>
    </xf>
    <xf numFmtId="0" fontId="39" fillId="0" borderId="40" xfId="0" applyFont="1" applyBorder="1" applyAlignment="1">
      <alignment horizontal="left"/>
    </xf>
    <xf numFmtId="0" fontId="39" fillId="0" borderId="32" xfId="0" applyFont="1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32" xfId="0" applyBorder="1" applyAlignment="1">
      <alignment horizontal="center"/>
    </xf>
    <xf numFmtId="0" fontId="11" fillId="0" borderId="59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36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6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5" fillId="0" borderId="53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1" fillId="0" borderId="47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52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1" fillId="0" borderId="5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3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50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43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45" xfId="0" applyNumberFormat="1" applyFont="1" applyFill="1" applyBorder="1" applyAlignment="1" applyProtection="1">
      <alignment horizontal="center" vertical="center" wrapText="1"/>
    </xf>
    <xf numFmtId="0" fontId="11" fillId="3" borderId="38" xfId="0" applyNumberFormat="1" applyFont="1" applyFill="1" applyBorder="1" applyAlignment="1" applyProtection="1">
      <alignment horizontal="center" vertical="center" wrapText="1"/>
    </xf>
    <xf numFmtId="0" fontId="11" fillId="3" borderId="50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2" fillId="3" borderId="44" xfId="0" applyNumberFormat="1" applyFont="1" applyFill="1" applyBorder="1" applyAlignment="1" applyProtection="1">
      <alignment horizontal="center" vertical="center"/>
    </xf>
    <xf numFmtId="0" fontId="12" fillId="3" borderId="53" xfId="0" applyNumberFormat="1" applyFont="1" applyFill="1" applyBorder="1" applyAlignment="1" applyProtection="1">
      <alignment horizontal="center" vertical="center"/>
    </xf>
    <xf numFmtId="0" fontId="12" fillId="3" borderId="55" xfId="0" applyNumberFormat="1" applyFont="1" applyFill="1" applyBorder="1" applyAlignment="1" applyProtection="1">
      <alignment horizontal="center" vertical="center"/>
    </xf>
    <xf numFmtId="0" fontId="11" fillId="3" borderId="49" xfId="0" applyNumberFormat="1" applyFont="1" applyFill="1" applyBorder="1" applyAlignment="1" applyProtection="1">
      <alignment horizontal="center" wrapText="1"/>
    </xf>
    <xf numFmtId="0" fontId="11" fillId="3" borderId="45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7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tabSelected="1" view="pageBreakPreview" zoomScale="85" zoomScaleNormal="70" zoomScaleSheetLayoutView="85" workbookViewId="0">
      <selection activeCell="AS26" sqref="AS26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9"/>
      <c r="R1" s="19"/>
      <c r="S1" s="19"/>
      <c r="T1" s="19"/>
      <c r="U1" s="19"/>
      <c r="V1" s="19"/>
      <c r="W1" s="19"/>
      <c r="X1" s="19"/>
      <c r="Y1" s="19"/>
      <c r="Z1" s="20" t="s">
        <v>187</v>
      </c>
      <c r="AA1" s="19"/>
      <c r="AB1" s="19"/>
      <c r="AC1" s="19"/>
      <c r="AD1" s="19"/>
      <c r="AE1" s="19"/>
      <c r="AF1" s="19"/>
      <c r="AG1" s="19"/>
      <c r="AH1" s="19"/>
      <c r="AI1" s="21"/>
      <c r="AJ1" s="14"/>
      <c r="AK1" s="14"/>
      <c r="AL1" s="14"/>
      <c r="AM1" s="14"/>
      <c r="AN1" s="14"/>
      <c r="AO1" s="14"/>
      <c r="AP1" s="14"/>
      <c r="AQ1" s="14"/>
      <c r="AR1" s="14"/>
      <c r="AS1" s="18"/>
      <c r="AT1" s="18"/>
      <c r="AU1" s="18"/>
      <c r="AV1" s="18"/>
      <c r="AW1" s="18"/>
    </row>
    <row r="2" spans="1:51" ht="13.5" customHeight="1" x14ac:dyDescent="0.25">
      <c r="A2" s="14"/>
      <c r="B2" s="14"/>
      <c r="C2" s="14"/>
      <c r="E2" s="8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6" t="s">
        <v>149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8"/>
      <c r="AV2" s="18"/>
      <c r="AW2" s="18"/>
      <c r="AX2" s="18"/>
    </row>
    <row r="3" spans="1:51" ht="13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6" t="s">
        <v>188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8"/>
      <c r="AT3" s="18"/>
      <c r="AU3" s="18"/>
      <c r="AV3" s="18"/>
      <c r="AW3" s="18"/>
    </row>
    <row r="4" spans="1:51" ht="35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13.5" customHeight="1" x14ac:dyDescent="0.25">
      <c r="A6" s="7" t="s">
        <v>192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7" t="s">
        <v>189</v>
      </c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13.5" customHeight="1" x14ac:dyDescent="0.25">
      <c r="A7" s="15" t="s">
        <v>193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 t="s">
        <v>194</v>
      </c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ht="24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ht="26.25" customHeight="1" x14ac:dyDescent="0.3">
      <c r="A9" s="14" t="s">
        <v>310</v>
      </c>
      <c r="B9" s="14"/>
      <c r="C9" s="14"/>
      <c r="D9" s="14"/>
      <c r="E9" s="14"/>
      <c r="F9" s="14"/>
      <c r="G9" s="14"/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22" t="s">
        <v>204</v>
      </c>
      <c r="AK9" s="14"/>
      <c r="AL9" s="14"/>
      <c r="AM9" s="14"/>
      <c r="AN9" s="14"/>
      <c r="AO9" s="14"/>
      <c r="AP9" s="14"/>
      <c r="AQ9" s="15"/>
      <c r="AR9" s="14"/>
      <c r="AS9" s="14"/>
      <c r="AT9" s="14"/>
      <c r="AU9" s="14"/>
      <c r="AV9" s="14"/>
      <c r="AW9" s="14"/>
      <c r="AX9" s="14"/>
      <c r="AY9" s="14"/>
    </row>
    <row r="10" spans="1:51" ht="3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s="24" customFormat="1" ht="26.25" customHeight="1" x14ac:dyDescent="0.25">
      <c r="A11" s="23" t="s">
        <v>341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3" t="s">
        <v>340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s="24" customFormat="1" ht="23.2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</row>
    <row r="13" spans="1:51" s="24" customFormat="1" ht="38.25" customHeight="1" x14ac:dyDescent="0.25">
      <c r="A13" s="365" t="s">
        <v>147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19"/>
      <c r="AX13" s="19"/>
      <c r="AY13" s="19"/>
    </row>
    <row r="14" spans="1:51" s="24" customFormat="1" ht="17.25" customHeight="1" x14ac:dyDescent="0.25">
      <c r="A14" s="366" t="s">
        <v>148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19"/>
      <c r="AX14" s="19"/>
      <c r="AY14" s="19"/>
    </row>
    <row r="15" spans="1:51" s="24" customFormat="1" ht="26.25" customHeight="1" x14ac:dyDescent="0.25">
      <c r="A15" s="365" t="s">
        <v>150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19"/>
      <c r="AX15" s="19"/>
      <c r="AY15" s="19"/>
    </row>
    <row r="16" spans="1:51" s="24" customFormat="1" ht="17.25" customHeight="1" x14ac:dyDescent="0.25">
      <c r="A16" s="367" t="s">
        <v>297</v>
      </c>
      <c r="B16" s="367"/>
      <c r="C16" s="367"/>
      <c r="D16" s="367"/>
      <c r="E16" s="367"/>
      <c r="F16" s="26"/>
      <c r="G16" s="368" t="s">
        <v>298</v>
      </c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19"/>
      <c r="AX16" s="19"/>
      <c r="AY16" s="19"/>
    </row>
    <row r="17" spans="1:62" ht="19.5" customHeight="1" x14ac:dyDescent="0.25">
      <c r="A17" s="358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16"/>
      <c r="AW17" s="14"/>
      <c r="AX17" s="14"/>
      <c r="AY17" s="14"/>
    </row>
    <row r="18" spans="1:62" s="24" customFormat="1" ht="19.5" customHeight="1" x14ac:dyDescent="0.25">
      <c r="O18" s="360" t="s">
        <v>195</v>
      </c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7"/>
      <c r="AW18" s="19"/>
      <c r="AX18" s="19"/>
      <c r="AY18" s="19"/>
    </row>
    <row r="19" spans="1:62" s="24" customFormat="1" ht="13.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62" s="24" customFormat="1" ht="13.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 t="s">
        <v>196</v>
      </c>
      <c r="P20" s="29"/>
      <c r="Q20" s="29"/>
      <c r="R20" s="29"/>
      <c r="S20" s="29"/>
      <c r="T20" s="29"/>
      <c r="U20" s="29"/>
      <c r="V20" s="29"/>
      <c r="W20" s="29" t="s">
        <v>299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</row>
    <row r="21" spans="1:62" s="24" customFormat="1" ht="13.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</row>
    <row r="22" spans="1:62" s="24" customFormat="1" ht="13.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 t="s">
        <v>197</v>
      </c>
      <c r="P22" s="29"/>
      <c r="Q22" s="29"/>
      <c r="R22" s="29"/>
      <c r="S22" s="29"/>
      <c r="T22" s="29"/>
      <c r="U22" s="29"/>
      <c r="V22" s="29"/>
      <c r="W22" s="29" t="s">
        <v>198</v>
      </c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</row>
    <row r="23" spans="1:62" ht="13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62" s="24" customFormat="1" ht="13.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 t="s">
        <v>199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61" t="s">
        <v>300</v>
      </c>
      <c r="AB24" s="361"/>
      <c r="AC24" s="361"/>
      <c r="AD24" s="361"/>
      <c r="AE24" s="361"/>
      <c r="AF24" s="19" t="s">
        <v>200</v>
      </c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</row>
    <row r="25" spans="1:62" ht="13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62" ht="13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1:62" s="24" customFormat="1" ht="13.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 t="s">
        <v>201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62">
        <v>43136</v>
      </c>
      <c r="AD27" s="363"/>
      <c r="AE27" s="363"/>
      <c r="AF27" s="363"/>
      <c r="AG27" s="363"/>
      <c r="AH27" s="29"/>
      <c r="AI27" s="364" t="s">
        <v>151</v>
      </c>
      <c r="AJ27" s="364"/>
      <c r="AK27" s="363">
        <v>69</v>
      </c>
      <c r="AL27" s="363"/>
      <c r="AM27" s="363"/>
      <c r="AN27" s="363"/>
      <c r="AO27" s="363"/>
      <c r="AP27" s="363"/>
      <c r="AQ27" s="29"/>
      <c r="AR27" s="29"/>
      <c r="AS27" s="29"/>
      <c r="AT27" s="29"/>
      <c r="AU27" s="29"/>
      <c r="AV27" s="29"/>
      <c r="AW27" s="29"/>
      <c r="AX27" s="29"/>
      <c r="AY27" s="29"/>
    </row>
    <row r="28" spans="1:62" ht="13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62" ht="13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 t="s">
        <v>202</v>
      </c>
      <c r="P29" s="8"/>
      <c r="Q29" s="8"/>
      <c r="R29" s="8"/>
      <c r="S29" s="359" t="s">
        <v>342</v>
      </c>
      <c r="T29" s="359"/>
      <c r="U29" s="359"/>
      <c r="V29" s="359"/>
      <c r="W29" s="359"/>
      <c r="X29" s="8"/>
      <c r="Y29" s="8"/>
      <c r="Z29" s="8"/>
      <c r="AA29" s="8" t="s">
        <v>203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359" t="s">
        <v>343</v>
      </c>
      <c r="AO29" s="359"/>
      <c r="AP29" s="359"/>
      <c r="AQ29" s="359"/>
      <c r="AR29" s="359"/>
      <c r="AS29" s="8"/>
      <c r="AT29" s="8"/>
      <c r="AU29" s="8"/>
      <c r="AV29" s="8"/>
      <c r="AW29" s="8"/>
      <c r="AX29" s="8"/>
      <c r="AY29" s="8"/>
    </row>
    <row r="30" spans="1:62" ht="13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62" ht="13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62" ht="13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 spans="1:51" ht="13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ht="13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ht="13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ht="13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ht="13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ht="13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1" ht="13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</row>
    <row r="40" spans="1:51" ht="13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1:51" ht="13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1" ht="13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1" ht="13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 ht="13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ht="13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1:51" ht="13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ht="13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1" ht="13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1:51" ht="13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1:51" ht="13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1:51" ht="13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1:51" ht="13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1:51" ht="13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1:51" ht="13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1:51" ht="13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 spans="1:51" ht="13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topLeftCell="A4" zoomScale="120" zoomScaleNormal="120" workbookViewId="0">
      <selection activeCell="A133" sqref="A133:BB133"/>
    </sheetView>
  </sheetViews>
  <sheetFormatPr defaultColWidth="14.6640625" defaultRowHeight="13.5" customHeight="1" x14ac:dyDescent="0.15"/>
  <cols>
    <col min="1" max="1" width="6.5" style="68" customWidth="1"/>
    <col min="2" max="52" width="3.33203125" style="68" customWidth="1"/>
    <col min="53" max="53" width="3.33203125" style="157" customWidth="1"/>
    <col min="54" max="58" width="3.33203125" style="68" customWidth="1"/>
    <col min="59" max="253" width="14.6640625" style="68"/>
    <col min="254" max="254" width="6.5" style="68" customWidth="1"/>
    <col min="255" max="314" width="3.33203125" style="68" customWidth="1"/>
    <col min="315" max="509" width="14.6640625" style="68"/>
    <col min="510" max="510" width="6.5" style="68" customWidth="1"/>
    <col min="511" max="570" width="3.33203125" style="68" customWidth="1"/>
    <col min="571" max="765" width="14.6640625" style="68"/>
    <col min="766" max="766" width="6.5" style="68" customWidth="1"/>
    <col min="767" max="826" width="3.33203125" style="68" customWidth="1"/>
    <col min="827" max="1021" width="14.6640625" style="68"/>
    <col min="1022" max="1022" width="6.5" style="68" customWidth="1"/>
    <col min="1023" max="1082" width="3.33203125" style="68" customWidth="1"/>
    <col min="1083" max="1277" width="14.6640625" style="68"/>
    <col min="1278" max="1278" width="6.5" style="68" customWidth="1"/>
    <col min="1279" max="1338" width="3.33203125" style="68" customWidth="1"/>
    <col min="1339" max="1533" width="14.6640625" style="68"/>
    <col min="1534" max="1534" width="6.5" style="68" customWidth="1"/>
    <col min="1535" max="1594" width="3.33203125" style="68" customWidth="1"/>
    <col min="1595" max="1789" width="14.6640625" style="68"/>
    <col min="1790" max="1790" width="6.5" style="68" customWidth="1"/>
    <col min="1791" max="1850" width="3.33203125" style="68" customWidth="1"/>
    <col min="1851" max="2045" width="14.6640625" style="68"/>
    <col min="2046" max="2046" width="6.5" style="68" customWidth="1"/>
    <col min="2047" max="2106" width="3.33203125" style="68" customWidth="1"/>
    <col min="2107" max="2301" width="14.6640625" style="68"/>
    <col min="2302" max="2302" width="6.5" style="68" customWidth="1"/>
    <col min="2303" max="2362" width="3.33203125" style="68" customWidth="1"/>
    <col min="2363" max="2557" width="14.6640625" style="68"/>
    <col min="2558" max="2558" width="6.5" style="68" customWidth="1"/>
    <col min="2559" max="2618" width="3.33203125" style="68" customWidth="1"/>
    <col min="2619" max="2813" width="14.6640625" style="68"/>
    <col min="2814" max="2814" width="6.5" style="68" customWidth="1"/>
    <col min="2815" max="2874" width="3.33203125" style="68" customWidth="1"/>
    <col min="2875" max="3069" width="14.6640625" style="68"/>
    <col min="3070" max="3070" width="6.5" style="68" customWidth="1"/>
    <col min="3071" max="3130" width="3.33203125" style="68" customWidth="1"/>
    <col min="3131" max="3325" width="14.6640625" style="68"/>
    <col min="3326" max="3326" width="6.5" style="68" customWidth="1"/>
    <col min="3327" max="3386" width="3.33203125" style="68" customWidth="1"/>
    <col min="3387" max="3581" width="14.6640625" style="68"/>
    <col min="3582" max="3582" width="6.5" style="68" customWidth="1"/>
    <col min="3583" max="3642" width="3.33203125" style="68" customWidth="1"/>
    <col min="3643" max="3837" width="14.6640625" style="68"/>
    <col min="3838" max="3838" width="6.5" style="68" customWidth="1"/>
    <col min="3839" max="3898" width="3.33203125" style="68" customWidth="1"/>
    <col min="3899" max="4093" width="14.6640625" style="68"/>
    <col min="4094" max="4094" width="6.5" style="68" customWidth="1"/>
    <col min="4095" max="4154" width="3.33203125" style="68" customWidth="1"/>
    <col min="4155" max="4349" width="14.6640625" style="68"/>
    <col min="4350" max="4350" width="6.5" style="68" customWidth="1"/>
    <col min="4351" max="4410" width="3.33203125" style="68" customWidth="1"/>
    <col min="4411" max="4605" width="14.6640625" style="68"/>
    <col min="4606" max="4606" width="6.5" style="68" customWidth="1"/>
    <col min="4607" max="4666" width="3.33203125" style="68" customWidth="1"/>
    <col min="4667" max="4861" width="14.6640625" style="68"/>
    <col min="4862" max="4862" width="6.5" style="68" customWidth="1"/>
    <col min="4863" max="4922" width="3.33203125" style="68" customWidth="1"/>
    <col min="4923" max="5117" width="14.6640625" style="68"/>
    <col min="5118" max="5118" width="6.5" style="68" customWidth="1"/>
    <col min="5119" max="5178" width="3.33203125" style="68" customWidth="1"/>
    <col min="5179" max="5373" width="14.6640625" style="68"/>
    <col min="5374" max="5374" width="6.5" style="68" customWidth="1"/>
    <col min="5375" max="5434" width="3.33203125" style="68" customWidth="1"/>
    <col min="5435" max="5629" width="14.6640625" style="68"/>
    <col min="5630" max="5630" width="6.5" style="68" customWidth="1"/>
    <col min="5631" max="5690" width="3.33203125" style="68" customWidth="1"/>
    <col min="5691" max="5885" width="14.6640625" style="68"/>
    <col min="5886" max="5886" width="6.5" style="68" customWidth="1"/>
    <col min="5887" max="5946" width="3.33203125" style="68" customWidth="1"/>
    <col min="5947" max="6141" width="14.6640625" style="68"/>
    <col min="6142" max="6142" width="6.5" style="68" customWidth="1"/>
    <col min="6143" max="6202" width="3.33203125" style="68" customWidth="1"/>
    <col min="6203" max="6397" width="14.6640625" style="68"/>
    <col min="6398" max="6398" width="6.5" style="68" customWidth="1"/>
    <col min="6399" max="6458" width="3.33203125" style="68" customWidth="1"/>
    <col min="6459" max="6653" width="14.6640625" style="68"/>
    <col min="6654" max="6654" width="6.5" style="68" customWidth="1"/>
    <col min="6655" max="6714" width="3.33203125" style="68" customWidth="1"/>
    <col min="6715" max="6909" width="14.6640625" style="68"/>
    <col min="6910" max="6910" width="6.5" style="68" customWidth="1"/>
    <col min="6911" max="6970" width="3.33203125" style="68" customWidth="1"/>
    <col min="6971" max="7165" width="14.6640625" style="68"/>
    <col min="7166" max="7166" width="6.5" style="68" customWidth="1"/>
    <col min="7167" max="7226" width="3.33203125" style="68" customWidth="1"/>
    <col min="7227" max="7421" width="14.6640625" style="68"/>
    <col min="7422" max="7422" width="6.5" style="68" customWidth="1"/>
    <col min="7423" max="7482" width="3.33203125" style="68" customWidth="1"/>
    <col min="7483" max="7677" width="14.6640625" style="68"/>
    <col min="7678" max="7678" width="6.5" style="68" customWidth="1"/>
    <col min="7679" max="7738" width="3.33203125" style="68" customWidth="1"/>
    <col min="7739" max="7933" width="14.6640625" style="68"/>
    <col min="7934" max="7934" width="6.5" style="68" customWidth="1"/>
    <col min="7935" max="7994" width="3.33203125" style="68" customWidth="1"/>
    <col min="7995" max="8189" width="14.6640625" style="68"/>
    <col min="8190" max="8190" width="6.5" style="68" customWidth="1"/>
    <col min="8191" max="8250" width="3.33203125" style="68" customWidth="1"/>
    <col min="8251" max="8445" width="14.6640625" style="68"/>
    <col min="8446" max="8446" width="6.5" style="68" customWidth="1"/>
    <col min="8447" max="8506" width="3.33203125" style="68" customWidth="1"/>
    <col min="8507" max="8701" width="14.6640625" style="68"/>
    <col min="8702" max="8702" width="6.5" style="68" customWidth="1"/>
    <col min="8703" max="8762" width="3.33203125" style="68" customWidth="1"/>
    <col min="8763" max="8957" width="14.6640625" style="68"/>
    <col min="8958" max="8958" width="6.5" style="68" customWidth="1"/>
    <col min="8959" max="9018" width="3.33203125" style="68" customWidth="1"/>
    <col min="9019" max="9213" width="14.6640625" style="68"/>
    <col min="9214" max="9214" width="6.5" style="68" customWidth="1"/>
    <col min="9215" max="9274" width="3.33203125" style="68" customWidth="1"/>
    <col min="9275" max="9469" width="14.6640625" style="68"/>
    <col min="9470" max="9470" width="6.5" style="68" customWidth="1"/>
    <col min="9471" max="9530" width="3.33203125" style="68" customWidth="1"/>
    <col min="9531" max="9725" width="14.6640625" style="68"/>
    <col min="9726" max="9726" width="6.5" style="68" customWidth="1"/>
    <col min="9727" max="9786" width="3.33203125" style="68" customWidth="1"/>
    <col min="9787" max="9981" width="14.6640625" style="68"/>
    <col min="9982" max="9982" width="6.5" style="68" customWidth="1"/>
    <col min="9983" max="10042" width="3.33203125" style="68" customWidth="1"/>
    <col min="10043" max="10237" width="14.6640625" style="68"/>
    <col min="10238" max="10238" width="6.5" style="68" customWidth="1"/>
    <col min="10239" max="10298" width="3.33203125" style="68" customWidth="1"/>
    <col min="10299" max="10493" width="14.6640625" style="68"/>
    <col min="10494" max="10494" width="6.5" style="68" customWidth="1"/>
    <col min="10495" max="10554" width="3.33203125" style="68" customWidth="1"/>
    <col min="10555" max="10749" width="14.6640625" style="68"/>
    <col min="10750" max="10750" width="6.5" style="68" customWidth="1"/>
    <col min="10751" max="10810" width="3.33203125" style="68" customWidth="1"/>
    <col min="10811" max="11005" width="14.6640625" style="68"/>
    <col min="11006" max="11006" width="6.5" style="68" customWidth="1"/>
    <col min="11007" max="11066" width="3.33203125" style="68" customWidth="1"/>
    <col min="11067" max="11261" width="14.6640625" style="68"/>
    <col min="11262" max="11262" width="6.5" style="68" customWidth="1"/>
    <col min="11263" max="11322" width="3.33203125" style="68" customWidth="1"/>
    <col min="11323" max="11517" width="14.6640625" style="68"/>
    <col min="11518" max="11518" width="6.5" style="68" customWidth="1"/>
    <col min="11519" max="11578" width="3.33203125" style="68" customWidth="1"/>
    <col min="11579" max="11773" width="14.6640625" style="68"/>
    <col min="11774" max="11774" width="6.5" style="68" customWidth="1"/>
    <col min="11775" max="11834" width="3.33203125" style="68" customWidth="1"/>
    <col min="11835" max="12029" width="14.6640625" style="68"/>
    <col min="12030" max="12030" width="6.5" style="68" customWidth="1"/>
    <col min="12031" max="12090" width="3.33203125" style="68" customWidth="1"/>
    <col min="12091" max="12285" width="14.6640625" style="68"/>
    <col min="12286" max="12286" width="6.5" style="68" customWidth="1"/>
    <col min="12287" max="12346" width="3.33203125" style="68" customWidth="1"/>
    <col min="12347" max="12541" width="14.6640625" style="68"/>
    <col min="12542" max="12542" width="6.5" style="68" customWidth="1"/>
    <col min="12543" max="12602" width="3.33203125" style="68" customWidth="1"/>
    <col min="12603" max="12797" width="14.6640625" style="68"/>
    <col min="12798" max="12798" width="6.5" style="68" customWidth="1"/>
    <col min="12799" max="12858" width="3.33203125" style="68" customWidth="1"/>
    <col min="12859" max="13053" width="14.6640625" style="68"/>
    <col min="13054" max="13054" width="6.5" style="68" customWidth="1"/>
    <col min="13055" max="13114" width="3.33203125" style="68" customWidth="1"/>
    <col min="13115" max="13309" width="14.6640625" style="68"/>
    <col min="13310" max="13310" width="6.5" style="68" customWidth="1"/>
    <col min="13311" max="13370" width="3.33203125" style="68" customWidth="1"/>
    <col min="13371" max="13565" width="14.6640625" style="68"/>
    <col min="13566" max="13566" width="6.5" style="68" customWidth="1"/>
    <col min="13567" max="13626" width="3.33203125" style="68" customWidth="1"/>
    <col min="13627" max="13821" width="14.6640625" style="68"/>
    <col min="13822" max="13822" width="6.5" style="68" customWidth="1"/>
    <col min="13823" max="13882" width="3.33203125" style="68" customWidth="1"/>
    <col min="13883" max="14077" width="14.6640625" style="68"/>
    <col min="14078" max="14078" width="6.5" style="68" customWidth="1"/>
    <col min="14079" max="14138" width="3.33203125" style="68" customWidth="1"/>
    <col min="14139" max="14333" width="14.6640625" style="68"/>
    <col min="14334" max="14334" width="6.5" style="68" customWidth="1"/>
    <col min="14335" max="14394" width="3.33203125" style="68" customWidth="1"/>
    <col min="14395" max="14589" width="14.6640625" style="68"/>
    <col min="14590" max="14590" width="6.5" style="68" customWidth="1"/>
    <col min="14591" max="14650" width="3.33203125" style="68" customWidth="1"/>
    <col min="14651" max="14845" width="14.6640625" style="68"/>
    <col min="14846" max="14846" width="6.5" style="68" customWidth="1"/>
    <col min="14847" max="14906" width="3.33203125" style="68" customWidth="1"/>
    <col min="14907" max="15101" width="14.6640625" style="68"/>
    <col min="15102" max="15102" width="6.5" style="68" customWidth="1"/>
    <col min="15103" max="15162" width="3.33203125" style="68" customWidth="1"/>
    <col min="15163" max="15357" width="14.6640625" style="68"/>
    <col min="15358" max="15358" width="6.5" style="68" customWidth="1"/>
    <col min="15359" max="15418" width="3.33203125" style="68" customWidth="1"/>
    <col min="15419" max="15613" width="14.6640625" style="68"/>
    <col min="15614" max="15614" width="6.5" style="68" customWidth="1"/>
    <col min="15615" max="15674" width="3.33203125" style="68" customWidth="1"/>
    <col min="15675" max="15869" width="14.6640625" style="68"/>
    <col min="15870" max="15870" width="6.5" style="68" customWidth="1"/>
    <col min="15871" max="15930" width="3.33203125" style="68" customWidth="1"/>
    <col min="15931" max="16125" width="14.6640625" style="68"/>
    <col min="16126" max="16126" width="6.5" style="68" customWidth="1"/>
    <col min="16127" max="16186" width="3.33203125" style="68" customWidth="1"/>
    <col min="16187" max="16384" width="14.6640625" style="68"/>
  </cols>
  <sheetData>
    <row r="1" spans="1:58" ht="7.5" customHeight="1" x14ac:dyDescent="0.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58" ht="19.5" customHeight="1" x14ac:dyDescent="0.15">
      <c r="A2" s="104" t="s">
        <v>294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</row>
    <row r="3" spans="1:58" ht="11.25" customHeight="1" x14ac:dyDescent="0.15">
      <c r="A3" s="391" t="s">
        <v>61</v>
      </c>
      <c r="B3" s="391" t="s">
        <v>62</v>
      </c>
      <c r="C3" s="391"/>
      <c r="D3" s="391"/>
      <c r="E3" s="391"/>
      <c r="F3" s="400" t="s">
        <v>63</v>
      </c>
      <c r="G3" s="391" t="s">
        <v>64</v>
      </c>
      <c r="H3" s="391"/>
      <c r="I3" s="391"/>
      <c r="J3" s="400" t="s">
        <v>65</v>
      </c>
      <c r="K3" s="391" t="s">
        <v>66</v>
      </c>
      <c r="L3" s="391"/>
      <c r="M3" s="391"/>
      <c r="N3" s="69"/>
      <c r="O3" s="391" t="s">
        <v>67</v>
      </c>
      <c r="P3" s="391"/>
      <c r="Q3" s="391"/>
      <c r="R3" s="391"/>
      <c r="S3" s="400" t="s">
        <v>68</v>
      </c>
      <c r="T3" s="391" t="s">
        <v>69</v>
      </c>
      <c r="U3" s="391"/>
      <c r="V3" s="391"/>
      <c r="W3" s="400" t="s">
        <v>70</v>
      </c>
      <c r="X3" s="391" t="s">
        <v>71</v>
      </c>
      <c r="Y3" s="391"/>
      <c r="Z3" s="391"/>
      <c r="AA3" s="400" t="s">
        <v>72</v>
      </c>
      <c r="AB3" s="391" t="s">
        <v>73</v>
      </c>
      <c r="AC3" s="391"/>
      <c r="AD3" s="391"/>
      <c r="AE3" s="391"/>
      <c r="AF3" s="400" t="s">
        <v>74</v>
      </c>
      <c r="AG3" s="391" t="s">
        <v>75</v>
      </c>
      <c r="AH3" s="391"/>
      <c r="AI3" s="391"/>
      <c r="AJ3" s="400" t="s">
        <v>76</v>
      </c>
      <c r="AK3" s="391" t="s">
        <v>77</v>
      </c>
      <c r="AL3" s="391"/>
      <c r="AM3" s="391"/>
      <c r="AN3" s="391"/>
      <c r="AO3" s="391" t="s">
        <v>78</v>
      </c>
      <c r="AP3" s="391"/>
      <c r="AQ3" s="391"/>
      <c r="AR3" s="391"/>
      <c r="AS3" s="400" t="s">
        <v>79</v>
      </c>
      <c r="AT3" s="391" t="s">
        <v>80</v>
      </c>
      <c r="AU3" s="391"/>
      <c r="AV3" s="391"/>
      <c r="AW3" s="400" t="s">
        <v>81</v>
      </c>
      <c r="AX3" s="391" t="s">
        <v>82</v>
      </c>
      <c r="AY3" s="391"/>
      <c r="AZ3" s="391"/>
      <c r="BA3" s="68"/>
    </row>
    <row r="4" spans="1:58" ht="60.75" customHeight="1" x14ac:dyDescent="0.15">
      <c r="A4" s="391"/>
      <c r="B4" s="70" t="s">
        <v>83</v>
      </c>
      <c r="C4" s="70" t="s">
        <v>84</v>
      </c>
      <c r="D4" s="70" t="s">
        <v>85</v>
      </c>
      <c r="E4" s="70" t="s">
        <v>86</v>
      </c>
      <c r="F4" s="401"/>
      <c r="G4" s="70" t="s">
        <v>87</v>
      </c>
      <c r="H4" s="70" t="s">
        <v>88</v>
      </c>
      <c r="I4" s="70" t="s">
        <v>89</v>
      </c>
      <c r="J4" s="401"/>
      <c r="K4" s="70" t="s">
        <v>90</v>
      </c>
      <c r="L4" s="70" t="s">
        <v>91</v>
      </c>
      <c r="M4" s="70" t="s">
        <v>92</v>
      </c>
      <c r="N4" s="70" t="s">
        <v>93</v>
      </c>
      <c r="O4" s="70" t="s">
        <v>83</v>
      </c>
      <c r="P4" s="70" t="s">
        <v>84</v>
      </c>
      <c r="Q4" s="70" t="s">
        <v>85</v>
      </c>
      <c r="R4" s="70" t="s">
        <v>86</v>
      </c>
      <c r="S4" s="401"/>
      <c r="T4" s="70" t="s">
        <v>94</v>
      </c>
      <c r="U4" s="70" t="s">
        <v>95</v>
      </c>
      <c r="V4" s="70" t="s">
        <v>96</v>
      </c>
      <c r="W4" s="401"/>
      <c r="X4" s="70" t="s">
        <v>97</v>
      </c>
      <c r="Y4" s="70" t="s">
        <v>98</v>
      </c>
      <c r="Z4" s="70" t="s">
        <v>99</v>
      </c>
      <c r="AA4" s="401"/>
      <c r="AB4" s="70" t="s">
        <v>97</v>
      </c>
      <c r="AC4" s="70" t="s">
        <v>98</v>
      </c>
      <c r="AD4" s="70" t="s">
        <v>99</v>
      </c>
      <c r="AE4" s="70" t="s">
        <v>100</v>
      </c>
      <c r="AF4" s="401"/>
      <c r="AG4" s="70" t="s">
        <v>87</v>
      </c>
      <c r="AH4" s="70" t="s">
        <v>88</v>
      </c>
      <c r="AI4" s="70" t="s">
        <v>89</v>
      </c>
      <c r="AJ4" s="401"/>
      <c r="AK4" s="70" t="s">
        <v>101</v>
      </c>
      <c r="AL4" s="70" t="s">
        <v>102</v>
      </c>
      <c r="AM4" s="70" t="s">
        <v>103</v>
      </c>
      <c r="AN4" s="70" t="s">
        <v>104</v>
      </c>
      <c r="AO4" s="70" t="s">
        <v>83</v>
      </c>
      <c r="AP4" s="70" t="s">
        <v>84</v>
      </c>
      <c r="AQ4" s="70" t="s">
        <v>85</v>
      </c>
      <c r="AR4" s="70" t="s">
        <v>86</v>
      </c>
      <c r="AS4" s="401"/>
      <c r="AT4" s="70" t="s">
        <v>87</v>
      </c>
      <c r="AU4" s="70" t="s">
        <v>88</v>
      </c>
      <c r="AV4" s="70" t="s">
        <v>89</v>
      </c>
      <c r="AW4" s="401"/>
      <c r="AX4" s="70" t="s">
        <v>90</v>
      </c>
      <c r="AY4" s="70" t="s">
        <v>91</v>
      </c>
      <c r="AZ4" s="70" t="s">
        <v>92</v>
      </c>
      <c r="BA4" s="70" t="s">
        <v>93</v>
      </c>
    </row>
    <row r="5" spans="1:58" ht="9.75" customHeight="1" x14ac:dyDescent="0.15">
      <c r="A5" s="391"/>
      <c r="B5" s="71" t="s">
        <v>2</v>
      </c>
      <c r="C5" s="71" t="s">
        <v>4</v>
      </c>
      <c r="D5" s="71" t="s">
        <v>5</v>
      </c>
      <c r="E5" s="71" t="s">
        <v>7</v>
      </c>
      <c r="F5" s="71" t="s">
        <v>8</v>
      </c>
      <c r="G5" s="71" t="s">
        <v>1</v>
      </c>
      <c r="H5" s="71" t="s">
        <v>9</v>
      </c>
      <c r="I5" s="71" t="s">
        <v>11</v>
      </c>
      <c r="J5" s="71" t="s">
        <v>12</v>
      </c>
      <c r="K5" s="71" t="s">
        <v>13</v>
      </c>
      <c r="L5" s="71" t="s">
        <v>14</v>
      </c>
      <c r="M5" s="71" t="s">
        <v>15</v>
      </c>
      <c r="N5" s="71" t="s">
        <v>16</v>
      </c>
      <c r="O5" s="71" t="s">
        <v>17</v>
      </c>
      <c r="P5" s="71" t="s">
        <v>18</v>
      </c>
      <c r="Q5" s="71" t="s">
        <v>19</v>
      </c>
      <c r="R5" s="71" t="s">
        <v>20</v>
      </c>
      <c r="S5" s="71" t="s">
        <v>21</v>
      </c>
      <c r="T5" s="71" t="s">
        <v>22</v>
      </c>
      <c r="U5" s="71" t="s">
        <v>24</v>
      </c>
      <c r="V5" s="71" t="s">
        <v>26</v>
      </c>
      <c r="W5" s="71" t="s">
        <v>27</v>
      </c>
      <c r="X5" s="71" t="s">
        <v>28</v>
      </c>
      <c r="Y5" s="71" t="s">
        <v>29</v>
      </c>
      <c r="Z5" s="71" t="s">
        <v>30</v>
      </c>
      <c r="AA5" s="71" t="s">
        <v>31</v>
      </c>
      <c r="AB5" s="71" t="s">
        <v>32</v>
      </c>
      <c r="AC5" s="71" t="s">
        <v>33</v>
      </c>
      <c r="AD5" s="71" t="s">
        <v>34</v>
      </c>
      <c r="AE5" s="71" t="s">
        <v>35</v>
      </c>
      <c r="AF5" s="71" t="s">
        <v>36</v>
      </c>
      <c r="AG5" s="71" t="s">
        <v>37</v>
      </c>
      <c r="AH5" s="71" t="s">
        <v>38</v>
      </c>
      <c r="AI5" s="71" t="s">
        <v>39</v>
      </c>
      <c r="AJ5" s="71" t="s">
        <v>43</v>
      </c>
      <c r="AK5" s="71" t="s">
        <v>44</v>
      </c>
      <c r="AL5" s="71" t="s">
        <v>45</v>
      </c>
      <c r="AM5" s="71" t="s">
        <v>46</v>
      </c>
      <c r="AN5" s="71" t="s">
        <v>47</v>
      </c>
      <c r="AO5" s="71" t="s">
        <v>48</v>
      </c>
      <c r="AP5" s="71" t="s">
        <v>49</v>
      </c>
      <c r="AQ5" s="71" t="s">
        <v>50</v>
      </c>
      <c r="AR5" s="71" t="s">
        <v>51</v>
      </c>
      <c r="AS5" s="71" t="s">
        <v>52</v>
      </c>
      <c r="AT5" s="71" t="s">
        <v>53</v>
      </c>
      <c r="AU5" s="71" t="s">
        <v>54</v>
      </c>
      <c r="AV5" s="71" t="s">
        <v>55</v>
      </c>
      <c r="AW5" s="71" t="s">
        <v>56</v>
      </c>
      <c r="AX5" s="71" t="s">
        <v>57</v>
      </c>
      <c r="AY5" s="71" t="s">
        <v>58</v>
      </c>
      <c r="AZ5" s="71" t="s">
        <v>59</v>
      </c>
      <c r="BA5" s="159" t="s">
        <v>59</v>
      </c>
    </row>
    <row r="6" spans="1:58" ht="13.5" hidden="1" customHeight="1" x14ac:dyDescent="0.15">
      <c r="A6" s="71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68"/>
    </row>
    <row r="7" spans="1:58" ht="13.5" hidden="1" customHeight="1" x14ac:dyDescent="0.15">
      <c r="A7" s="381" t="s">
        <v>105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370"/>
      <c r="AO7" s="370"/>
      <c r="AP7" s="370"/>
      <c r="AQ7" s="370"/>
      <c r="AR7" s="370"/>
      <c r="AS7" s="370"/>
      <c r="AT7" s="370"/>
      <c r="AU7" s="370"/>
      <c r="AV7" s="370"/>
      <c r="AW7" s="370"/>
      <c r="AX7" s="370"/>
      <c r="AY7" s="370"/>
      <c r="AZ7" s="370"/>
      <c r="BA7" s="370"/>
    </row>
    <row r="8" spans="1:58" ht="13.5" hidden="1" customHeight="1" x14ac:dyDescent="0.15">
      <c r="A8" s="381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</row>
    <row r="9" spans="1:58" ht="13.5" hidden="1" customHeight="1" x14ac:dyDescent="0.15">
      <c r="A9" s="71"/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68"/>
    </row>
    <row r="10" spans="1:58" ht="13.5" hidden="1" customHeight="1" x14ac:dyDescent="0.15">
      <c r="A10" s="381" t="s">
        <v>106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72"/>
      <c r="BC10" s="67"/>
      <c r="BD10" s="72"/>
      <c r="BE10" s="72"/>
      <c r="BF10" s="67"/>
    </row>
    <row r="11" spans="1:58" ht="13.5" hidden="1" customHeight="1" x14ac:dyDescent="0.15">
      <c r="A11" s="381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72"/>
      <c r="BC11" s="67"/>
      <c r="BD11" s="72"/>
      <c r="BE11" s="72"/>
      <c r="BF11" s="67"/>
    </row>
    <row r="12" spans="1:58" ht="13.5" hidden="1" customHeight="1" x14ac:dyDescent="0.15">
      <c r="A12" s="71"/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72"/>
      <c r="BB12" s="72"/>
      <c r="BC12" s="67"/>
      <c r="BD12" s="72"/>
      <c r="BE12" s="72"/>
      <c r="BF12" s="67"/>
    </row>
    <row r="13" spans="1:58" ht="13.5" hidden="1" customHeight="1" x14ac:dyDescent="0.15">
      <c r="A13" s="381" t="s">
        <v>107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72"/>
      <c r="BC13" s="67"/>
      <c r="BD13" s="72"/>
      <c r="BE13" s="72"/>
      <c r="BF13" s="67"/>
    </row>
    <row r="14" spans="1:58" ht="13.5" hidden="1" customHeight="1" x14ac:dyDescent="0.15">
      <c r="A14" s="381"/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72"/>
      <c r="BC14" s="67"/>
      <c r="BD14" s="72"/>
      <c r="BE14" s="72"/>
      <c r="BF14" s="67"/>
    </row>
    <row r="15" spans="1:58" ht="13.5" hidden="1" customHeight="1" x14ac:dyDescent="0.15">
      <c r="A15" s="71"/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72"/>
      <c r="BB15" s="72"/>
      <c r="BC15" s="67"/>
      <c r="BD15" s="72"/>
      <c r="BE15" s="72"/>
      <c r="BF15" s="67"/>
    </row>
    <row r="16" spans="1:58" ht="13.5" hidden="1" customHeight="1" x14ac:dyDescent="0.15">
      <c r="A16" s="381" t="s">
        <v>108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370"/>
      <c r="AT16" s="370"/>
      <c r="AU16" s="370"/>
      <c r="AV16" s="370"/>
      <c r="AW16" s="370"/>
      <c r="AX16" s="370"/>
      <c r="AY16" s="370"/>
      <c r="AZ16" s="370"/>
      <c r="BA16" s="370"/>
      <c r="BB16" s="72"/>
      <c r="BC16" s="67"/>
      <c r="BD16" s="72"/>
      <c r="BE16" s="72"/>
      <c r="BF16" s="67"/>
    </row>
    <row r="17" spans="1:58" ht="13.5" hidden="1" customHeight="1" x14ac:dyDescent="0.15">
      <c r="A17" s="381"/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72"/>
      <c r="BC17" s="67"/>
      <c r="BD17" s="72"/>
      <c r="BE17" s="72"/>
      <c r="BF17" s="67"/>
    </row>
    <row r="18" spans="1:58" ht="13.5" hidden="1" customHeight="1" x14ac:dyDescent="0.15">
      <c r="A18" s="71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72"/>
      <c r="BB18" s="72"/>
      <c r="BC18" s="67"/>
      <c r="BD18" s="72"/>
      <c r="BE18" s="72"/>
      <c r="BF18" s="67"/>
    </row>
    <row r="19" spans="1:58" ht="13.5" hidden="1" customHeight="1" x14ac:dyDescent="0.15">
      <c r="A19" s="381" t="s">
        <v>109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70"/>
      <c r="AV19" s="370"/>
      <c r="AW19" s="370"/>
      <c r="AX19" s="370"/>
      <c r="AY19" s="370"/>
      <c r="AZ19" s="370"/>
      <c r="BA19" s="370"/>
      <c r="BB19" s="72"/>
      <c r="BC19" s="67"/>
      <c r="BD19" s="72"/>
      <c r="BE19" s="72"/>
      <c r="BF19" s="67"/>
    </row>
    <row r="20" spans="1:58" ht="13.5" hidden="1" customHeight="1" x14ac:dyDescent="0.15">
      <c r="A20" s="381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70"/>
      <c r="AV20" s="370"/>
      <c r="AW20" s="370"/>
      <c r="AX20" s="370"/>
      <c r="AY20" s="370"/>
      <c r="AZ20" s="370"/>
      <c r="BA20" s="370"/>
      <c r="BB20" s="72"/>
      <c r="BC20" s="67"/>
      <c r="BD20" s="72"/>
      <c r="BE20" s="72"/>
      <c r="BF20" s="67"/>
    </row>
    <row r="21" spans="1:58" ht="13.5" hidden="1" customHeight="1" x14ac:dyDescent="0.1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156"/>
      <c r="BB21" s="72"/>
      <c r="BC21" s="67"/>
      <c r="BD21" s="72"/>
      <c r="BE21" s="72"/>
      <c r="BF21" s="67"/>
    </row>
    <row r="22" spans="1:58" ht="13.5" hidden="1" customHeight="1" x14ac:dyDescent="0.15">
      <c r="A22" s="381" t="s">
        <v>110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70"/>
      <c r="BB22" s="72"/>
      <c r="BC22" s="67"/>
      <c r="BD22" s="72"/>
      <c r="BE22" s="72"/>
      <c r="BF22" s="67"/>
    </row>
    <row r="23" spans="1:58" ht="13.5" hidden="1" customHeight="1" x14ac:dyDescent="0.15">
      <c r="A23" s="381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72"/>
      <c r="BC23" s="67"/>
      <c r="BD23" s="72"/>
      <c r="BE23" s="72"/>
      <c r="BF23" s="67"/>
    </row>
    <row r="24" spans="1:58" ht="13.5" hidden="1" customHeight="1" x14ac:dyDescent="0.15">
      <c r="A24" s="71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156"/>
      <c r="BB24" s="72"/>
      <c r="BC24" s="67"/>
      <c r="BD24" s="72"/>
      <c r="BE24" s="72"/>
      <c r="BF24" s="67"/>
    </row>
    <row r="25" spans="1:58" ht="13.5" hidden="1" customHeight="1" x14ac:dyDescent="0.15">
      <c r="A25" s="381" t="s">
        <v>111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70"/>
      <c r="AW25" s="370"/>
      <c r="AX25" s="370"/>
      <c r="AY25" s="370"/>
      <c r="AZ25" s="370"/>
      <c r="BA25" s="370"/>
      <c r="BB25" s="72"/>
      <c r="BC25" s="67"/>
      <c r="BD25" s="72"/>
      <c r="BE25" s="72"/>
      <c r="BF25" s="67"/>
    </row>
    <row r="26" spans="1:58" ht="13.5" hidden="1" customHeight="1" x14ac:dyDescent="0.15">
      <c r="A26" s="38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370"/>
      <c r="AU26" s="370"/>
      <c r="AV26" s="370"/>
      <c r="AW26" s="370"/>
      <c r="AX26" s="370"/>
      <c r="AY26" s="370"/>
      <c r="AZ26" s="370"/>
      <c r="BA26" s="370"/>
      <c r="BB26" s="72"/>
      <c r="BC26" s="67"/>
      <c r="BD26" s="72"/>
      <c r="BE26" s="72"/>
      <c r="BF26" s="67"/>
    </row>
    <row r="27" spans="1:58" ht="13.5" hidden="1" customHeight="1" x14ac:dyDescent="0.15">
      <c r="A27" s="71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156"/>
      <c r="BB27" s="72"/>
      <c r="BC27" s="67"/>
      <c r="BD27" s="72"/>
      <c r="BE27" s="72"/>
      <c r="BF27" s="67"/>
    </row>
    <row r="28" spans="1:58" ht="13.5" hidden="1" customHeight="1" x14ac:dyDescent="0.15">
      <c r="A28" s="381" t="s">
        <v>112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370"/>
      <c r="AY28" s="370"/>
      <c r="AZ28" s="370"/>
      <c r="BA28" s="370"/>
      <c r="BB28" s="72"/>
      <c r="BC28" s="67"/>
      <c r="BD28" s="72"/>
      <c r="BE28" s="72"/>
      <c r="BF28" s="67"/>
    </row>
    <row r="29" spans="1:58" ht="13.5" hidden="1" customHeight="1" x14ac:dyDescent="0.15">
      <c r="A29" s="381"/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370"/>
      <c r="AS29" s="370"/>
      <c r="AT29" s="370"/>
      <c r="AU29" s="370"/>
      <c r="AV29" s="370"/>
      <c r="AW29" s="370"/>
      <c r="AX29" s="370"/>
      <c r="AY29" s="370"/>
      <c r="AZ29" s="370"/>
      <c r="BA29" s="370"/>
      <c r="BB29" s="72"/>
      <c r="BC29" s="67"/>
      <c r="BD29" s="72"/>
      <c r="BE29" s="72"/>
      <c r="BF29" s="67"/>
    </row>
    <row r="30" spans="1:58" ht="13.5" hidden="1" customHeight="1" x14ac:dyDescent="0.1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156"/>
      <c r="BB30" s="72"/>
      <c r="BC30" s="67"/>
      <c r="BD30" s="72"/>
      <c r="BE30" s="72"/>
      <c r="BF30" s="67"/>
    </row>
    <row r="31" spans="1:58" ht="13.5" hidden="1" customHeight="1" x14ac:dyDescent="0.15">
      <c r="A31" s="381" t="s">
        <v>113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  <c r="BB31" s="72"/>
      <c r="BC31" s="67"/>
      <c r="BD31" s="72"/>
      <c r="BE31" s="72"/>
      <c r="BF31" s="67"/>
    </row>
    <row r="32" spans="1:58" ht="13.5" hidden="1" customHeight="1" x14ac:dyDescent="0.15">
      <c r="A32" s="381"/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/>
      <c r="AY32" s="370"/>
      <c r="AZ32" s="370"/>
      <c r="BA32" s="370"/>
      <c r="BB32" s="72"/>
      <c r="BC32" s="67"/>
      <c r="BD32" s="72"/>
      <c r="BE32" s="72"/>
      <c r="BF32" s="67"/>
    </row>
    <row r="33" spans="1:58" ht="13.5" hidden="1" customHeight="1" x14ac:dyDescent="0.15">
      <c r="A33" s="71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156"/>
      <c r="BB33" s="72"/>
      <c r="BC33" s="67"/>
      <c r="BD33" s="72"/>
      <c r="BE33" s="72"/>
      <c r="BF33" s="67"/>
    </row>
    <row r="34" spans="1:58" ht="13.5" hidden="1" customHeight="1" x14ac:dyDescent="0.15">
      <c r="A34" s="381" t="s">
        <v>114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72"/>
      <c r="BC34" s="67"/>
      <c r="BD34" s="72"/>
      <c r="BE34" s="72"/>
      <c r="BF34" s="67"/>
    </row>
    <row r="35" spans="1:58" ht="13.5" hidden="1" customHeight="1" x14ac:dyDescent="0.15">
      <c r="A35" s="38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72"/>
      <c r="BC35" s="67"/>
      <c r="BD35" s="72"/>
      <c r="BE35" s="72"/>
      <c r="BF35" s="67"/>
    </row>
    <row r="36" spans="1:58" ht="13.5" hidden="1" customHeight="1" x14ac:dyDescent="0.15">
      <c r="A36" s="71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156"/>
      <c r="BB36" s="72"/>
      <c r="BC36" s="67"/>
      <c r="BD36" s="72"/>
      <c r="BE36" s="72"/>
      <c r="BF36" s="67"/>
    </row>
    <row r="37" spans="1:58" ht="13.5" hidden="1" customHeight="1" x14ac:dyDescent="0.15">
      <c r="A37" s="381" t="s">
        <v>115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370"/>
      <c r="AQ37" s="370"/>
      <c r="AR37" s="370"/>
      <c r="AS37" s="370"/>
      <c r="AT37" s="370"/>
      <c r="AU37" s="370"/>
      <c r="AV37" s="370"/>
      <c r="AW37" s="370"/>
      <c r="AX37" s="370"/>
      <c r="AY37" s="370"/>
      <c r="AZ37" s="370"/>
      <c r="BA37" s="370"/>
      <c r="BB37" s="72"/>
      <c r="BC37" s="67"/>
      <c r="BD37" s="72"/>
      <c r="BE37" s="72"/>
      <c r="BF37" s="67"/>
    </row>
    <row r="38" spans="1:58" ht="13.5" hidden="1" customHeight="1" x14ac:dyDescent="0.15">
      <c r="A38" s="381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72"/>
      <c r="BC38" s="67"/>
      <c r="BD38" s="72"/>
      <c r="BE38" s="72"/>
      <c r="BF38" s="67"/>
    </row>
    <row r="39" spans="1:58" ht="2.25" customHeight="1" x14ac:dyDescent="0.15">
      <c r="A39" s="71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72"/>
      <c r="BB39" s="72"/>
      <c r="BC39" s="67"/>
      <c r="BD39" s="72"/>
      <c r="BE39" s="72"/>
      <c r="BF39" s="67"/>
    </row>
    <row r="40" spans="1:58" ht="3" customHeight="1" x14ac:dyDescent="0.15">
      <c r="A40" s="381" t="s">
        <v>105</v>
      </c>
      <c r="B40" s="369"/>
      <c r="C40" s="369"/>
      <c r="D40" s="369"/>
      <c r="E40" s="369"/>
      <c r="F40" s="369"/>
      <c r="G40" s="369"/>
      <c r="H40" s="393">
        <v>17</v>
      </c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 t="s">
        <v>116</v>
      </c>
      <c r="T40" s="369" t="s">
        <v>116</v>
      </c>
      <c r="U40" s="369"/>
      <c r="V40" s="369"/>
      <c r="W40" s="369"/>
      <c r="X40" s="369"/>
      <c r="Y40" s="369"/>
      <c r="Z40" s="369"/>
      <c r="AA40" s="393">
        <v>22</v>
      </c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 t="s">
        <v>292</v>
      </c>
      <c r="AR40" s="369" t="s">
        <v>292</v>
      </c>
      <c r="AS40" s="369" t="s">
        <v>116</v>
      </c>
      <c r="AT40" s="369" t="s">
        <v>116</v>
      </c>
      <c r="AU40" s="369" t="s">
        <v>116</v>
      </c>
      <c r="AV40" s="369" t="s">
        <v>116</v>
      </c>
      <c r="AW40" s="369" t="s">
        <v>116</v>
      </c>
      <c r="AX40" s="369" t="s">
        <v>116</v>
      </c>
      <c r="AY40" s="369" t="s">
        <v>116</v>
      </c>
      <c r="AZ40" s="369" t="s">
        <v>116</v>
      </c>
      <c r="BA40" s="369" t="s">
        <v>116</v>
      </c>
      <c r="BB40" s="72"/>
      <c r="BC40" s="67"/>
      <c r="BD40" s="72"/>
      <c r="BE40" s="72"/>
      <c r="BF40" s="67"/>
    </row>
    <row r="41" spans="1:58" ht="3" customHeight="1" x14ac:dyDescent="0.15">
      <c r="A41" s="381"/>
      <c r="B41" s="369"/>
      <c r="C41" s="369"/>
      <c r="D41" s="369"/>
      <c r="E41" s="369"/>
      <c r="F41" s="369"/>
      <c r="G41" s="369"/>
      <c r="H41" s="393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93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72"/>
      <c r="BC41" s="67"/>
      <c r="BD41" s="72"/>
      <c r="BE41" s="72"/>
      <c r="BF41" s="67"/>
    </row>
    <row r="42" spans="1:58" ht="3" customHeight="1" x14ac:dyDescent="0.15">
      <c r="A42" s="381"/>
      <c r="B42" s="369"/>
      <c r="C42" s="369"/>
      <c r="D42" s="369"/>
      <c r="E42" s="369"/>
      <c r="F42" s="369"/>
      <c r="G42" s="369"/>
      <c r="H42" s="393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93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72"/>
      <c r="BC42" s="67"/>
      <c r="BD42" s="72"/>
      <c r="BE42" s="72"/>
      <c r="BF42" s="67"/>
    </row>
    <row r="43" spans="1:58" ht="3" customHeight="1" x14ac:dyDescent="0.15">
      <c r="A43" s="381"/>
      <c r="B43" s="369"/>
      <c r="C43" s="369"/>
      <c r="D43" s="369"/>
      <c r="E43" s="369"/>
      <c r="F43" s="369"/>
      <c r="G43" s="369"/>
      <c r="H43" s="393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93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72"/>
      <c r="BC43" s="67"/>
      <c r="BD43" s="72"/>
      <c r="BE43" s="72"/>
      <c r="BF43" s="67"/>
    </row>
    <row r="44" spans="1:58" ht="3" customHeight="1" x14ac:dyDescent="0.15">
      <c r="A44" s="381"/>
      <c r="B44" s="369"/>
      <c r="C44" s="369"/>
      <c r="D44" s="369"/>
      <c r="E44" s="369"/>
      <c r="F44" s="369"/>
      <c r="G44" s="369"/>
      <c r="H44" s="393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93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72"/>
      <c r="BC44" s="67"/>
      <c r="BD44" s="72"/>
      <c r="BE44" s="72"/>
      <c r="BF44" s="67"/>
    </row>
    <row r="45" spans="1:58" ht="3" customHeight="1" x14ac:dyDescent="0.15">
      <c r="A45" s="381"/>
      <c r="B45" s="369"/>
      <c r="C45" s="369"/>
      <c r="D45" s="369"/>
      <c r="E45" s="369"/>
      <c r="F45" s="369"/>
      <c r="G45" s="369"/>
      <c r="H45" s="393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93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72"/>
      <c r="BC45" s="67"/>
      <c r="BD45" s="72"/>
      <c r="BE45" s="72"/>
      <c r="BF45" s="67"/>
    </row>
    <row r="46" spans="1:58" ht="2.25" customHeight="1" x14ac:dyDescent="0.15">
      <c r="A46" s="71"/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72"/>
      <c r="BB46" s="72"/>
      <c r="BC46" s="67"/>
      <c r="BD46" s="72"/>
      <c r="BE46" s="72"/>
      <c r="BF46" s="67"/>
    </row>
    <row r="47" spans="1:58" ht="3" customHeight="1" x14ac:dyDescent="0.15">
      <c r="A47" s="381" t="s">
        <v>106</v>
      </c>
      <c r="B47" s="369"/>
      <c r="C47" s="369"/>
      <c r="D47" s="369"/>
      <c r="E47" s="369"/>
      <c r="F47" s="369"/>
      <c r="G47" s="369"/>
      <c r="H47" s="393">
        <v>16</v>
      </c>
      <c r="I47" s="369"/>
      <c r="J47" s="369"/>
      <c r="K47" s="369"/>
      <c r="L47" s="369"/>
      <c r="M47" s="369"/>
      <c r="N47" s="369"/>
      <c r="O47" s="369"/>
      <c r="P47" s="369"/>
      <c r="Q47" s="369"/>
      <c r="R47" s="369" t="s">
        <v>292</v>
      </c>
      <c r="S47" s="369" t="s">
        <v>116</v>
      </c>
      <c r="T47" s="369" t="s">
        <v>116</v>
      </c>
      <c r="U47" s="369"/>
      <c r="V47" s="369"/>
      <c r="W47" s="369"/>
      <c r="X47" s="369"/>
      <c r="Y47" s="369"/>
      <c r="Z47" s="369"/>
      <c r="AA47" s="393">
        <v>20</v>
      </c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94"/>
      <c r="AM47" s="349"/>
      <c r="AN47" s="394"/>
      <c r="AO47" s="394">
        <v>0</v>
      </c>
      <c r="AP47" s="397">
        <v>8</v>
      </c>
      <c r="AQ47" s="394">
        <v>8</v>
      </c>
      <c r="AR47" s="394" t="s">
        <v>117</v>
      </c>
      <c r="AS47" s="369" t="s">
        <v>116</v>
      </c>
      <c r="AT47" s="369" t="s">
        <v>116</v>
      </c>
      <c r="AU47" s="369" t="s">
        <v>116</v>
      </c>
      <c r="AV47" s="369" t="s">
        <v>116</v>
      </c>
      <c r="AW47" s="369" t="s">
        <v>116</v>
      </c>
      <c r="AX47" s="369" t="s">
        <v>116</v>
      </c>
      <c r="AY47" s="369" t="s">
        <v>116</v>
      </c>
      <c r="AZ47" s="369" t="s">
        <v>116</v>
      </c>
      <c r="BA47" s="369" t="s">
        <v>116</v>
      </c>
      <c r="BB47" s="72"/>
      <c r="BC47" s="67"/>
      <c r="BD47" s="72"/>
      <c r="BE47" s="72"/>
      <c r="BF47" s="67"/>
    </row>
    <row r="48" spans="1:58" ht="3" customHeight="1" x14ac:dyDescent="0.15">
      <c r="A48" s="381"/>
      <c r="B48" s="369"/>
      <c r="C48" s="369"/>
      <c r="D48" s="369"/>
      <c r="E48" s="369"/>
      <c r="F48" s="369"/>
      <c r="G48" s="369"/>
      <c r="H48" s="393"/>
      <c r="I48" s="369"/>
      <c r="J48" s="369"/>
      <c r="K48" s="369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93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95"/>
      <c r="AM48" s="350"/>
      <c r="AN48" s="395"/>
      <c r="AO48" s="395"/>
      <c r="AP48" s="398"/>
      <c r="AQ48" s="395"/>
      <c r="AR48" s="395"/>
      <c r="AS48" s="369"/>
      <c r="AT48" s="369"/>
      <c r="AU48" s="369"/>
      <c r="AV48" s="369"/>
      <c r="AW48" s="369"/>
      <c r="AX48" s="369"/>
      <c r="AY48" s="369"/>
      <c r="AZ48" s="369"/>
      <c r="BA48" s="369"/>
      <c r="BB48" s="72"/>
      <c r="BC48" s="67"/>
      <c r="BD48" s="72"/>
      <c r="BE48" s="72"/>
      <c r="BF48" s="67"/>
    </row>
    <row r="49" spans="1:58" ht="3" customHeight="1" x14ac:dyDescent="0.15">
      <c r="A49" s="381"/>
      <c r="B49" s="369"/>
      <c r="C49" s="369"/>
      <c r="D49" s="369"/>
      <c r="E49" s="369"/>
      <c r="F49" s="369"/>
      <c r="G49" s="369"/>
      <c r="H49" s="393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93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95"/>
      <c r="AM49" s="350"/>
      <c r="AN49" s="395"/>
      <c r="AO49" s="395"/>
      <c r="AP49" s="398"/>
      <c r="AQ49" s="395"/>
      <c r="AR49" s="395"/>
      <c r="AS49" s="369"/>
      <c r="AT49" s="369"/>
      <c r="AU49" s="369"/>
      <c r="AV49" s="369"/>
      <c r="AW49" s="369"/>
      <c r="AX49" s="369"/>
      <c r="AY49" s="369"/>
      <c r="AZ49" s="369"/>
      <c r="BA49" s="369"/>
      <c r="BB49" s="72"/>
      <c r="BC49" s="67"/>
      <c r="BD49" s="72"/>
      <c r="BE49" s="72"/>
      <c r="BF49" s="67"/>
    </row>
    <row r="50" spans="1:58" ht="3" customHeight="1" x14ac:dyDescent="0.15">
      <c r="A50" s="381"/>
      <c r="B50" s="369"/>
      <c r="C50" s="369"/>
      <c r="D50" s="369"/>
      <c r="E50" s="369"/>
      <c r="F50" s="369"/>
      <c r="G50" s="369"/>
      <c r="H50" s="393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93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95"/>
      <c r="AM50" s="350"/>
      <c r="AN50" s="395"/>
      <c r="AO50" s="395"/>
      <c r="AP50" s="398"/>
      <c r="AQ50" s="395"/>
      <c r="AR50" s="395"/>
      <c r="AS50" s="369"/>
      <c r="AT50" s="369"/>
      <c r="AU50" s="369"/>
      <c r="AV50" s="369"/>
      <c r="AW50" s="369"/>
      <c r="AX50" s="369"/>
      <c r="AY50" s="369"/>
      <c r="AZ50" s="369"/>
      <c r="BA50" s="369"/>
      <c r="BB50" s="72"/>
      <c r="BC50" s="67"/>
      <c r="BD50" s="72"/>
      <c r="BE50" s="72"/>
      <c r="BF50" s="67"/>
    </row>
    <row r="51" spans="1:58" ht="3" customHeight="1" x14ac:dyDescent="0.15">
      <c r="A51" s="381"/>
      <c r="B51" s="369"/>
      <c r="C51" s="369"/>
      <c r="D51" s="369"/>
      <c r="E51" s="369"/>
      <c r="F51" s="369"/>
      <c r="G51" s="369"/>
      <c r="H51" s="393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93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95"/>
      <c r="AM51" s="350"/>
      <c r="AN51" s="395"/>
      <c r="AO51" s="395"/>
      <c r="AP51" s="398"/>
      <c r="AQ51" s="395"/>
      <c r="AR51" s="395"/>
      <c r="AS51" s="369"/>
      <c r="AT51" s="369"/>
      <c r="AU51" s="369"/>
      <c r="AV51" s="369"/>
      <c r="AW51" s="369"/>
      <c r="AX51" s="369"/>
      <c r="AY51" s="369"/>
      <c r="AZ51" s="369"/>
      <c r="BA51" s="369"/>
      <c r="BB51" s="72"/>
      <c r="BC51" s="67"/>
      <c r="BD51" s="72"/>
      <c r="BE51" s="72"/>
      <c r="BF51" s="67"/>
    </row>
    <row r="52" spans="1:58" ht="3" customHeight="1" x14ac:dyDescent="0.15">
      <c r="A52" s="381"/>
      <c r="B52" s="369"/>
      <c r="C52" s="369"/>
      <c r="D52" s="369"/>
      <c r="E52" s="369"/>
      <c r="F52" s="369"/>
      <c r="G52" s="369"/>
      <c r="H52" s="393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93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96"/>
      <c r="AM52" s="351"/>
      <c r="AN52" s="396"/>
      <c r="AO52" s="396"/>
      <c r="AP52" s="399"/>
      <c r="AQ52" s="396"/>
      <c r="AR52" s="396"/>
      <c r="AS52" s="369"/>
      <c r="AT52" s="369"/>
      <c r="AU52" s="369"/>
      <c r="AV52" s="369"/>
      <c r="AW52" s="369"/>
      <c r="AX52" s="369"/>
      <c r="AY52" s="369"/>
      <c r="AZ52" s="369"/>
      <c r="BA52" s="369"/>
      <c r="BB52" s="72"/>
      <c r="BC52" s="67"/>
      <c r="BD52" s="72"/>
      <c r="BE52" s="72"/>
      <c r="BF52" s="67"/>
    </row>
    <row r="53" spans="1:58" ht="2.25" customHeight="1" x14ac:dyDescent="0.15">
      <c r="A53" s="71"/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72"/>
      <c r="BB53" s="72"/>
      <c r="BC53" s="67"/>
      <c r="BD53" s="72"/>
      <c r="BE53" s="72"/>
      <c r="BF53" s="67"/>
    </row>
    <row r="54" spans="1:58" ht="3" customHeight="1" x14ac:dyDescent="0.15">
      <c r="A54" s="381" t="s">
        <v>107</v>
      </c>
      <c r="B54" s="369"/>
      <c r="C54" s="369"/>
      <c r="D54" s="369"/>
      <c r="E54" s="369"/>
      <c r="F54" s="369"/>
      <c r="G54" s="369"/>
      <c r="H54" s="393">
        <v>13</v>
      </c>
      <c r="I54" s="369"/>
      <c r="J54" s="369"/>
      <c r="K54" s="369"/>
      <c r="L54" s="369"/>
      <c r="M54" s="369"/>
      <c r="N54" s="369"/>
      <c r="O54" s="394">
        <v>0</v>
      </c>
      <c r="P54" s="369">
        <v>8</v>
      </c>
      <c r="Q54" s="369">
        <v>8</v>
      </c>
      <c r="R54" s="369" t="s">
        <v>292</v>
      </c>
      <c r="S54" s="369" t="s">
        <v>116</v>
      </c>
      <c r="T54" s="369" t="s">
        <v>116</v>
      </c>
      <c r="U54" s="369"/>
      <c r="V54" s="369"/>
      <c r="W54" s="369"/>
      <c r="X54" s="369"/>
      <c r="Y54" s="369"/>
      <c r="Z54" s="369"/>
      <c r="AA54" s="393">
        <v>11</v>
      </c>
      <c r="AB54" s="369"/>
      <c r="AC54" s="369"/>
      <c r="AD54" s="369"/>
      <c r="AE54" s="369"/>
      <c r="AF54" s="369">
        <v>8</v>
      </c>
      <c r="AG54" s="369">
        <v>8</v>
      </c>
      <c r="AH54" s="369" t="s">
        <v>292</v>
      </c>
      <c r="AI54" s="369" t="s">
        <v>293</v>
      </c>
      <c r="AJ54" s="369" t="s">
        <v>293</v>
      </c>
      <c r="AK54" s="369" t="s">
        <v>293</v>
      </c>
      <c r="AL54" s="369" t="s">
        <v>293</v>
      </c>
      <c r="AM54" s="369" t="s">
        <v>107</v>
      </c>
      <c r="AN54" s="369" t="s">
        <v>107</v>
      </c>
      <c r="AO54" s="369" t="s">
        <v>107</v>
      </c>
      <c r="AP54" s="369" t="s">
        <v>107</v>
      </c>
      <c r="AQ54" s="369" t="s">
        <v>107</v>
      </c>
      <c r="AR54" s="369" t="s">
        <v>107</v>
      </c>
      <c r="AS54" s="369" t="s">
        <v>41</v>
      </c>
      <c r="AT54" s="369" t="s">
        <v>41</v>
      </c>
      <c r="AU54" s="369" t="s">
        <v>41</v>
      </c>
      <c r="AV54" s="369" t="s">
        <v>41</v>
      </c>
      <c r="AW54" s="369" t="s">
        <v>41</v>
      </c>
      <c r="AX54" s="369" t="s">
        <v>41</v>
      </c>
      <c r="AY54" s="369" t="s">
        <v>41</v>
      </c>
      <c r="AZ54" s="369" t="s">
        <v>41</v>
      </c>
      <c r="BA54" s="369" t="s">
        <v>41</v>
      </c>
      <c r="BB54" s="72"/>
      <c r="BC54" s="67"/>
      <c r="BD54" s="72"/>
      <c r="BE54" s="72"/>
      <c r="BF54" s="67"/>
    </row>
    <row r="55" spans="1:58" ht="3" customHeight="1" x14ac:dyDescent="0.15">
      <c r="A55" s="381"/>
      <c r="B55" s="369"/>
      <c r="C55" s="369"/>
      <c r="D55" s="369"/>
      <c r="E55" s="369"/>
      <c r="F55" s="369"/>
      <c r="G55" s="369"/>
      <c r="H55" s="393"/>
      <c r="I55" s="369"/>
      <c r="J55" s="369"/>
      <c r="K55" s="369"/>
      <c r="L55" s="369"/>
      <c r="M55" s="369"/>
      <c r="N55" s="369"/>
      <c r="O55" s="395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93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72"/>
      <c r="BC55" s="67"/>
      <c r="BD55" s="72"/>
      <c r="BE55" s="72"/>
      <c r="BF55" s="67"/>
    </row>
    <row r="56" spans="1:58" ht="3" customHeight="1" x14ac:dyDescent="0.15">
      <c r="A56" s="381"/>
      <c r="B56" s="369"/>
      <c r="C56" s="369"/>
      <c r="D56" s="369"/>
      <c r="E56" s="369"/>
      <c r="F56" s="369"/>
      <c r="G56" s="369"/>
      <c r="H56" s="393"/>
      <c r="I56" s="369"/>
      <c r="J56" s="369"/>
      <c r="K56" s="369"/>
      <c r="L56" s="369"/>
      <c r="M56" s="369"/>
      <c r="N56" s="369"/>
      <c r="O56" s="395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93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72"/>
      <c r="BC56" s="67"/>
      <c r="BD56" s="72"/>
      <c r="BE56" s="72"/>
      <c r="BF56" s="67"/>
    </row>
    <row r="57" spans="1:58" ht="3" customHeight="1" x14ac:dyDescent="0.15">
      <c r="A57" s="381"/>
      <c r="B57" s="369"/>
      <c r="C57" s="369"/>
      <c r="D57" s="369"/>
      <c r="E57" s="369"/>
      <c r="F57" s="369"/>
      <c r="G57" s="369"/>
      <c r="H57" s="393"/>
      <c r="I57" s="369"/>
      <c r="J57" s="369"/>
      <c r="K57" s="369"/>
      <c r="L57" s="369"/>
      <c r="M57" s="369"/>
      <c r="N57" s="369"/>
      <c r="O57" s="395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93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72"/>
      <c r="BC57" s="67"/>
      <c r="BD57" s="72"/>
      <c r="BE57" s="72"/>
      <c r="BF57" s="67"/>
    </row>
    <row r="58" spans="1:58" ht="3" customHeight="1" x14ac:dyDescent="0.15">
      <c r="A58" s="381"/>
      <c r="B58" s="369"/>
      <c r="C58" s="369"/>
      <c r="D58" s="369"/>
      <c r="E58" s="369"/>
      <c r="F58" s="369"/>
      <c r="G58" s="369"/>
      <c r="H58" s="393"/>
      <c r="I58" s="369"/>
      <c r="J58" s="369"/>
      <c r="K58" s="369"/>
      <c r="L58" s="369"/>
      <c r="M58" s="369"/>
      <c r="N58" s="369"/>
      <c r="O58" s="395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93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72"/>
      <c r="BC58" s="67"/>
      <c r="BD58" s="72"/>
      <c r="BE58" s="72"/>
      <c r="BF58" s="67"/>
    </row>
    <row r="59" spans="1:58" ht="3" customHeight="1" x14ac:dyDescent="0.15">
      <c r="A59" s="381"/>
      <c r="B59" s="369"/>
      <c r="C59" s="369"/>
      <c r="D59" s="369"/>
      <c r="E59" s="369"/>
      <c r="F59" s="369"/>
      <c r="G59" s="369"/>
      <c r="H59" s="393"/>
      <c r="I59" s="369"/>
      <c r="J59" s="369"/>
      <c r="K59" s="369"/>
      <c r="L59" s="369"/>
      <c r="M59" s="369"/>
      <c r="N59" s="369"/>
      <c r="O59" s="396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93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69"/>
      <c r="AX59" s="369"/>
      <c r="AY59" s="369"/>
      <c r="AZ59" s="369"/>
      <c r="BA59" s="369"/>
      <c r="BB59" s="72"/>
      <c r="BC59" s="67"/>
      <c r="BD59" s="72"/>
      <c r="BE59" s="72"/>
      <c r="BF59" s="67"/>
    </row>
    <row r="60" spans="1:58" ht="2.25" customHeight="1" x14ac:dyDescent="0.15">
      <c r="A60" s="71"/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4"/>
      <c r="AE60" s="374"/>
      <c r="AF60" s="374"/>
      <c r="AG60" s="374"/>
      <c r="AH60" s="374"/>
      <c r="AI60" s="374"/>
      <c r="AJ60" s="374"/>
      <c r="AK60" s="374"/>
      <c r="AL60" s="374"/>
      <c r="AM60" s="374"/>
      <c r="AN60" s="374"/>
      <c r="AO60" s="374"/>
      <c r="AP60" s="374"/>
      <c r="AQ60" s="374"/>
      <c r="AR60" s="374"/>
      <c r="AS60" s="374"/>
      <c r="AT60" s="374"/>
      <c r="AU60" s="374"/>
      <c r="AV60" s="374"/>
      <c r="AW60" s="374"/>
      <c r="AX60" s="374"/>
      <c r="AY60" s="374"/>
      <c r="AZ60" s="374"/>
      <c r="BA60" s="72"/>
      <c r="BB60" s="72"/>
      <c r="BC60" s="67"/>
      <c r="BD60" s="72"/>
      <c r="BE60" s="72"/>
      <c r="BF60" s="67"/>
    </row>
    <row r="61" spans="1:58" ht="3" customHeight="1" x14ac:dyDescent="0.15">
      <c r="A61" s="381" t="s">
        <v>108</v>
      </c>
      <c r="B61" s="369" t="s">
        <v>41</v>
      </c>
      <c r="C61" s="369" t="s">
        <v>41</v>
      </c>
      <c r="D61" s="369" t="s">
        <v>41</v>
      </c>
      <c r="E61" s="369" t="s">
        <v>41</v>
      </c>
      <c r="F61" s="369" t="s">
        <v>41</v>
      </c>
      <c r="G61" s="369" t="s">
        <v>41</v>
      </c>
      <c r="H61" s="369" t="s">
        <v>41</v>
      </c>
      <c r="I61" s="369" t="s">
        <v>41</v>
      </c>
      <c r="J61" s="369" t="s">
        <v>41</v>
      </c>
      <c r="K61" s="369" t="s">
        <v>41</v>
      </c>
      <c r="L61" s="369" t="s">
        <v>41</v>
      </c>
      <c r="M61" s="369" t="s">
        <v>41</v>
      </c>
      <c r="N61" s="369" t="s">
        <v>41</v>
      </c>
      <c r="O61" s="369" t="s">
        <v>41</v>
      </c>
      <c r="P61" s="369" t="s">
        <v>41</v>
      </c>
      <c r="Q61" s="369" t="s">
        <v>41</v>
      </c>
      <c r="R61" s="369" t="s">
        <v>41</v>
      </c>
      <c r="S61" s="369" t="s">
        <v>41</v>
      </c>
      <c r="T61" s="369" t="s">
        <v>41</v>
      </c>
      <c r="U61" s="369" t="s">
        <v>41</v>
      </c>
      <c r="V61" s="369" t="s">
        <v>41</v>
      </c>
      <c r="W61" s="369" t="s">
        <v>41</v>
      </c>
      <c r="X61" s="369" t="s">
        <v>41</v>
      </c>
      <c r="Y61" s="369" t="s">
        <v>41</v>
      </c>
      <c r="Z61" s="369" t="s">
        <v>41</v>
      </c>
      <c r="AA61" s="369" t="s">
        <v>41</v>
      </c>
      <c r="AB61" s="369" t="s">
        <v>41</v>
      </c>
      <c r="AC61" s="369" t="s">
        <v>41</v>
      </c>
      <c r="AD61" s="369" t="s">
        <v>41</v>
      </c>
      <c r="AE61" s="369" t="s">
        <v>41</v>
      </c>
      <c r="AF61" s="369" t="s">
        <v>41</v>
      </c>
      <c r="AG61" s="369" t="s">
        <v>41</v>
      </c>
      <c r="AH61" s="369" t="s">
        <v>41</v>
      </c>
      <c r="AI61" s="369" t="s">
        <v>41</v>
      </c>
      <c r="AJ61" s="369" t="s">
        <v>41</v>
      </c>
      <c r="AK61" s="369" t="s">
        <v>41</v>
      </c>
      <c r="AL61" s="369" t="s">
        <v>41</v>
      </c>
      <c r="AM61" s="369" t="s">
        <v>41</v>
      </c>
      <c r="AN61" s="369" t="s">
        <v>41</v>
      </c>
      <c r="AO61" s="369" t="s">
        <v>41</v>
      </c>
      <c r="AP61" s="369" t="s">
        <v>41</v>
      </c>
      <c r="AQ61" s="369" t="s">
        <v>41</v>
      </c>
      <c r="AR61" s="369" t="s">
        <v>41</v>
      </c>
      <c r="AS61" s="369" t="s">
        <v>41</v>
      </c>
      <c r="AT61" s="369" t="s">
        <v>41</v>
      </c>
      <c r="AU61" s="369" t="s">
        <v>41</v>
      </c>
      <c r="AV61" s="369" t="s">
        <v>41</v>
      </c>
      <c r="AW61" s="369" t="s">
        <v>41</v>
      </c>
      <c r="AX61" s="369" t="s">
        <v>41</v>
      </c>
      <c r="AY61" s="369" t="s">
        <v>41</v>
      </c>
      <c r="AZ61" s="369" t="s">
        <v>41</v>
      </c>
      <c r="BA61" s="369" t="s">
        <v>41</v>
      </c>
      <c r="BB61" s="72"/>
      <c r="BC61" s="67"/>
      <c r="BD61" s="72"/>
      <c r="BE61" s="72"/>
      <c r="BF61" s="67"/>
    </row>
    <row r="62" spans="1:58" ht="3" customHeight="1" x14ac:dyDescent="0.15">
      <c r="A62" s="381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72"/>
      <c r="BC62" s="67"/>
      <c r="BD62" s="72"/>
      <c r="BE62" s="72"/>
      <c r="BF62" s="67"/>
    </row>
    <row r="63" spans="1:58" ht="3" customHeight="1" x14ac:dyDescent="0.15">
      <c r="A63" s="381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72"/>
      <c r="BC63" s="67"/>
      <c r="BD63" s="72"/>
      <c r="BE63" s="72"/>
      <c r="BF63" s="67"/>
    </row>
    <row r="64" spans="1:58" ht="3" customHeight="1" x14ac:dyDescent="0.15">
      <c r="A64" s="381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72"/>
      <c r="BC64" s="67"/>
      <c r="BD64" s="72"/>
      <c r="BE64" s="72"/>
      <c r="BF64" s="67"/>
    </row>
    <row r="65" spans="1:58" ht="3" customHeight="1" x14ac:dyDescent="0.15">
      <c r="A65" s="381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72"/>
      <c r="BC65" s="67"/>
      <c r="BD65" s="72"/>
      <c r="BE65" s="72"/>
      <c r="BF65" s="67"/>
    </row>
    <row r="66" spans="1:58" ht="3" customHeight="1" x14ac:dyDescent="0.15">
      <c r="A66" s="381"/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72"/>
      <c r="BC66" s="67"/>
      <c r="BD66" s="72"/>
      <c r="BE66" s="72"/>
      <c r="BF66" s="67"/>
    </row>
    <row r="67" spans="1:58" ht="13.5" hidden="1" customHeight="1" x14ac:dyDescent="0.15">
      <c r="A67" s="71"/>
      <c r="B67" s="374"/>
      <c r="C67" s="374"/>
      <c r="D67" s="374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74"/>
      <c r="AK67" s="374"/>
      <c r="AL67" s="374"/>
      <c r="AM67" s="374"/>
      <c r="AN67" s="374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  <c r="AY67" s="374"/>
      <c r="AZ67" s="374"/>
      <c r="BA67" s="72"/>
      <c r="BB67" s="72"/>
      <c r="BC67" s="67"/>
      <c r="BD67" s="72"/>
      <c r="BE67" s="72"/>
      <c r="BF67" s="67"/>
    </row>
    <row r="68" spans="1:58" ht="13.5" hidden="1" customHeight="1" x14ac:dyDescent="0.15">
      <c r="A68" s="381" t="s">
        <v>109</v>
      </c>
      <c r="B68" s="369" t="s">
        <v>41</v>
      </c>
      <c r="C68" s="369" t="s">
        <v>41</v>
      </c>
      <c r="D68" s="369" t="s">
        <v>41</v>
      </c>
      <c r="E68" s="369" t="s">
        <v>41</v>
      </c>
      <c r="F68" s="369" t="s">
        <v>41</v>
      </c>
      <c r="G68" s="369" t="s">
        <v>41</v>
      </c>
      <c r="H68" s="369" t="s">
        <v>41</v>
      </c>
      <c r="I68" s="369" t="s">
        <v>41</v>
      </c>
      <c r="J68" s="369" t="s">
        <v>41</v>
      </c>
      <c r="K68" s="369" t="s">
        <v>41</v>
      </c>
      <c r="L68" s="369" t="s">
        <v>41</v>
      </c>
      <c r="M68" s="369" t="s">
        <v>41</v>
      </c>
      <c r="N68" s="369" t="s">
        <v>41</v>
      </c>
      <c r="O68" s="369" t="s">
        <v>41</v>
      </c>
      <c r="P68" s="369" t="s">
        <v>41</v>
      </c>
      <c r="Q68" s="369" t="s">
        <v>41</v>
      </c>
      <c r="R68" s="369" t="s">
        <v>41</v>
      </c>
      <c r="S68" s="369" t="s">
        <v>41</v>
      </c>
      <c r="T68" s="369" t="s">
        <v>41</v>
      </c>
      <c r="U68" s="369" t="s">
        <v>41</v>
      </c>
      <c r="V68" s="369" t="s">
        <v>41</v>
      </c>
      <c r="W68" s="369" t="s">
        <v>41</v>
      </c>
      <c r="X68" s="369" t="s">
        <v>41</v>
      </c>
      <c r="Y68" s="369" t="s">
        <v>41</v>
      </c>
      <c r="Z68" s="369" t="s">
        <v>41</v>
      </c>
      <c r="AA68" s="369" t="s">
        <v>41</v>
      </c>
      <c r="AB68" s="369" t="s">
        <v>41</v>
      </c>
      <c r="AC68" s="369" t="s">
        <v>41</v>
      </c>
      <c r="AD68" s="369" t="s">
        <v>41</v>
      </c>
      <c r="AE68" s="369" t="s">
        <v>41</v>
      </c>
      <c r="AF68" s="369" t="s">
        <v>41</v>
      </c>
      <c r="AG68" s="369" t="s">
        <v>41</v>
      </c>
      <c r="AH68" s="369" t="s">
        <v>41</v>
      </c>
      <c r="AI68" s="369" t="s">
        <v>41</v>
      </c>
      <c r="AJ68" s="369" t="s">
        <v>41</v>
      </c>
      <c r="AK68" s="369" t="s">
        <v>41</v>
      </c>
      <c r="AL68" s="369" t="s">
        <v>41</v>
      </c>
      <c r="AM68" s="369" t="s">
        <v>41</v>
      </c>
      <c r="AN68" s="369" t="s">
        <v>41</v>
      </c>
      <c r="AO68" s="369" t="s">
        <v>41</v>
      </c>
      <c r="AP68" s="369" t="s">
        <v>41</v>
      </c>
      <c r="AQ68" s="369" t="s">
        <v>41</v>
      </c>
      <c r="AR68" s="369" t="s">
        <v>41</v>
      </c>
      <c r="AS68" s="369" t="s">
        <v>41</v>
      </c>
      <c r="AT68" s="369" t="s">
        <v>41</v>
      </c>
      <c r="AU68" s="369" t="s">
        <v>41</v>
      </c>
      <c r="AV68" s="369" t="s">
        <v>41</v>
      </c>
      <c r="AW68" s="369" t="s">
        <v>41</v>
      </c>
      <c r="AX68" s="369" t="s">
        <v>41</v>
      </c>
      <c r="AY68" s="369" t="s">
        <v>41</v>
      </c>
      <c r="AZ68" s="369" t="s">
        <v>41</v>
      </c>
      <c r="BA68" s="369" t="s">
        <v>41</v>
      </c>
      <c r="BB68" s="72"/>
      <c r="BC68" s="67"/>
      <c r="BD68" s="72"/>
      <c r="BE68" s="72"/>
      <c r="BF68" s="67"/>
    </row>
    <row r="69" spans="1:58" ht="13.5" hidden="1" customHeight="1" x14ac:dyDescent="0.15">
      <c r="A69" s="381"/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72"/>
      <c r="BC69" s="67"/>
      <c r="BD69" s="72"/>
      <c r="BE69" s="72"/>
      <c r="BF69" s="67"/>
    </row>
    <row r="70" spans="1:58" ht="13.5" hidden="1" customHeight="1" x14ac:dyDescent="0.15">
      <c r="A70" s="381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72"/>
      <c r="BC70" s="67"/>
      <c r="BD70" s="72"/>
      <c r="BE70" s="72"/>
      <c r="BF70" s="67"/>
    </row>
    <row r="71" spans="1:58" ht="13.5" hidden="1" customHeight="1" x14ac:dyDescent="0.15">
      <c r="A71" s="381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72"/>
      <c r="BC71" s="67"/>
      <c r="BD71" s="72"/>
      <c r="BE71" s="72"/>
      <c r="BF71" s="67"/>
    </row>
    <row r="72" spans="1:58" ht="13.5" hidden="1" customHeight="1" x14ac:dyDescent="0.15">
      <c r="A72" s="381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72"/>
      <c r="BC72" s="67"/>
      <c r="BD72" s="72"/>
      <c r="BE72" s="72"/>
      <c r="BF72" s="67"/>
    </row>
    <row r="73" spans="1:58" ht="13.5" hidden="1" customHeight="1" x14ac:dyDescent="0.15">
      <c r="A73" s="381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72"/>
      <c r="BC73" s="67"/>
      <c r="BD73" s="72"/>
      <c r="BE73" s="72"/>
      <c r="BF73" s="67"/>
    </row>
    <row r="74" spans="1:58" ht="13.5" hidden="1" customHeight="1" x14ac:dyDescent="0.15">
      <c r="A74" s="71"/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  <c r="AX74" s="374"/>
      <c r="AY74" s="374"/>
      <c r="AZ74" s="374"/>
      <c r="BA74" s="72"/>
      <c r="BB74" s="72"/>
      <c r="BC74" s="67"/>
      <c r="BD74" s="72"/>
      <c r="BE74" s="72"/>
      <c r="BF74" s="67"/>
    </row>
    <row r="75" spans="1:58" ht="13.5" hidden="1" customHeight="1" x14ac:dyDescent="0.15">
      <c r="A75" s="381" t="s">
        <v>110</v>
      </c>
      <c r="B75" s="369" t="s">
        <v>41</v>
      </c>
      <c r="C75" s="369" t="s">
        <v>41</v>
      </c>
      <c r="D75" s="369" t="s">
        <v>41</v>
      </c>
      <c r="E75" s="369" t="s">
        <v>41</v>
      </c>
      <c r="F75" s="369" t="s">
        <v>41</v>
      </c>
      <c r="G75" s="369" t="s">
        <v>41</v>
      </c>
      <c r="H75" s="369" t="s">
        <v>41</v>
      </c>
      <c r="I75" s="369" t="s">
        <v>41</v>
      </c>
      <c r="J75" s="369" t="s">
        <v>41</v>
      </c>
      <c r="K75" s="369" t="s">
        <v>41</v>
      </c>
      <c r="L75" s="369" t="s">
        <v>41</v>
      </c>
      <c r="M75" s="369" t="s">
        <v>41</v>
      </c>
      <c r="N75" s="369" t="s">
        <v>41</v>
      </c>
      <c r="O75" s="369" t="s">
        <v>41</v>
      </c>
      <c r="P75" s="369" t="s">
        <v>41</v>
      </c>
      <c r="Q75" s="369" t="s">
        <v>41</v>
      </c>
      <c r="R75" s="369" t="s">
        <v>41</v>
      </c>
      <c r="S75" s="369" t="s">
        <v>41</v>
      </c>
      <c r="T75" s="369" t="s">
        <v>41</v>
      </c>
      <c r="U75" s="369" t="s">
        <v>41</v>
      </c>
      <c r="V75" s="369" t="s">
        <v>41</v>
      </c>
      <c r="W75" s="369" t="s">
        <v>41</v>
      </c>
      <c r="X75" s="369" t="s">
        <v>41</v>
      </c>
      <c r="Y75" s="369" t="s">
        <v>41</v>
      </c>
      <c r="Z75" s="369" t="s">
        <v>41</v>
      </c>
      <c r="AA75" s="369" t="s">
        <v>41</v>
      </c>
      <c r="AB75" s="369" t="s">
        <v>41</v>
      </c>
      <c r="AC75" s="369" t="s">
        <v>41</v>
      </c>
      <c r="AD75" s="369" t="s">
        <v>41</v>
      </c>
      <c r="AE75" s="369" t="s">
        <v>41</v>
      </c>
      <c r="AF75" s="369" t="s">
        <v>41</v>
      </c>
      <c r="AG75" s="369" t="s">
        <v>41</v>
      </c>
      <c r="AH75" s="369" t="s">
        <v>41</v>
      </c>
      <c r="AI75" s="369" t="s">
        <v>41</v>
      </c>
      <c r="AJ75" s="369" t="s">
        <v>41</v>
      </c>
      <c r="AK75" s="369" t="s">
        <v>41</v>
      </c>
      <c r="AL75" s="369" t="s">
        <v>41</v>
      </c>
      <c r="AM75" s="369" t="s">
        <v>41</v>
      </c>
      <c r="AN75" s="369" t="s">
        <v>41</v>
      </c>
      <c r="AO75" s="369" t="s">
        <v>41</v>
      </c>
      <c r="AP75" s="369" t="s">
        <v>41</v>
      </c>
      <c r="AQ75" s="369" t="s">
        <v>41</v>
      </c>
      <c r="AR75" s="369" t="s">
        <v>41</v>
      </c>
      <c r="AS75" s="369" t="s">
        <v>41</v>
      </c>
      <c r="AT75" s="369" t="s">
        <v>41</v>
      </c>
      <c r="AU75" s="369" t="s">
        <v>41</v>
      </c>
      <c r="AV75" s="369" t="s">
        <v>41</v>
      </c>
      <c r="AW75" s="369" t="s">
        <v>41</v>
      </c>
      <c r="AX75" s="369" t="s">
        <v>41</v>
      </c>
      <c r="AY75" s="369" t="s">
        <v>41</v>
      </c>
      <c r="AZ75" s="369" t="s">
        <v>41</v>
      </c>
      <c r="BA75" s="369" t="s">
        <v>41</v>
      </c>
      <c r="BB75" s="72"/>
      <c r="BC75" s="67"/>
      <c r="BD75" s="72"/>
      <c r="BE75" s="72"/>
      <c r="BF75" s="67"/>
    </row>
    <row r="76" spans="1:58" ht="13.5" hidden="1" customHeight="1" x14ac:dyDescent="0.15">
      <c r="A76" s="381"/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  <c r="AW76" s="369"/>
      <c r="AX76" s="369"/>
      <c r="AY76" s="369"/>
      <c r="AZ76" s="369"/>
      <c r="BA76" s="369"/>
      <c r="BB76" s="72"/>
      <c r="BC76" s="67"/>
      <c r="BD76" s="72"/>
      <c r="BE76" s="72"/>
      <c r="BF76" s="67"/>
    </row>
    <row r="77" spans="1:58" ht="13.5" hidden="1" customHeight="1" x14ac:dyDescent="0.15">
      <c r="A77" s="381"/>
      <c r="B77" s="369"/>
      <c r="C77" s="369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72"/>
      <c r="BC77" s="67"/>
      <c r="BD77" s="72"/>
      <c r="BE77" s="72"/>
      <c r="BF77" s="67"/>
    </row>
    <row r="78" spans="1:58" ht="13.5" hidden="1" customHeight="1" x14ac:dyDescent="0.15">
      <c r="A78" s="381"/>
      <c r="B78" s="369"/>
      <c r="C78" s="369"/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  <c r="AW78" s="369"/>
      <c r="AX78" s="369"/>
      <c r="AY78" s="369"/>
      <c r="AZ78" s="369"/>
      <c r="BA78" s="369"/>
      <c r="BB78" s="72"/>
      <c r="BC78" s="67"/>
      <c r="BD78" s="72"/>
      <c r="BE78" s="72"/>
      <c r="BF78" s="67"/>
    </row>
    <row r="79" spans="1:58" ht="13.5" hidden="1" customHeight="1" x14ac:dyDescent="0.15">
      <c r="A79" s="381"/>
      <c r="B79" s="369"/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72"/>
      <c r="BC79" s="67"/>
      <c r="BD79" s="72"/>
      <c r="BE79" s="72"/>
      <c r="BF79" s="67"/>
    </row>
    <row r="80" spans="1:58" ht="13.5" hidden="1" customHeight="1" x14ac:dyDescent="0.15">
      <c r="A80" s="381"/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72"/>
      <c r="BC80" s="67"/>
      <c r="BD80" s="72"/>
      <c r="BE80" s="72"/>
      <c r="BF80" s="67"/>
    </row>
    <row r="81" spans="1:58" ht="13.5" hidden="1" customHeight="1" x14ac:dyDescent="0.15">
      <c r="A81" s="71"/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72"/>
      <c r="BB81" s="72"/>
      <c r="BC81" s="67"/>
      <c r="BD81" s="72"/>
      <c r="BE81" s="72"/>
      <c r="BF81" s="67"/>
    </row>
    <row r="82" spans="1:58" ht="13.5" hidden="1" customHeight="1" x14ac:dyDescent="0.15">
      <c r="A82" s="381" t="s">
        <v>111</v>
      </c>
      <c r="B82" s="369" t="s">
        <v>41</v>
      </c>
      <c r="C82" s="369" t="s">
        <v>41</v>
      </c>
      <c r="D82" s="369" t="s">
        <v>41</v>
      </c>
      <c r="E82" s="369" t="s">
        <v>41</v>
      </c>
      <c r="F82" s="369" t="s">
        <v>41</v>
      </c>
      <c r="G82" s="369" t="s">
        <v>41</v>
      </c>
      <c r="H82" s="369" t="s">
        <v>41</v>
      </c>
      <c r="I82" s="369" t="s">
        <v>41</v>
      </c>
      <c r="J82" s="369" t="s">
        <v>41</v>
      </c>
      <c r="K82" s="369" t="s">
        <v>41</v>
      </c>
      <c r="L82" s="369" t="s">
        <v>41</v>
      </c>
      <c r="M82" s="369" t="s">
        <v>41</v>
      </c>
      <c r="N82" s="369" t="s">
        <v>41</v>
      </c>
      <c r="O82" s="369" t="s">
        <v>41</v>
      </c>
      <c r="P82" s="369" t="s">
        <v>41</v>
      </c>
      <c r="Q82" s="369" t="s">
        <v>41</v>
      </c>
      <c r="R82" s="369" t="s">
        <v>41</v>
      </c>
      <c r="S82" s="369" t="s">
        <v>41</v>
      </c>
      <c r="T82" s="369" t="s">
        <v>41</v>
      </c>
      <c r="U82" s="369" t="s">
        <v>41</v>
      </c>
      <c r="V82" s="369" t="s">
        <v>41</v>
      </c>
      <c r="W82" s="369" t="s">
        <v>41</v>
      </c>
      <c r="X82" s="369" t="s">
        <v>41</v>
      </c>
      <c r="Y82" s="369" t="s">
        <v>41</v>
      </c>
      <c r="Z82" s="369" t="s">
        <v>41</v>
      </c>
      <c r="AA82" s="369" t="s">
        <v>41</v>
      </c>
      <c r="AB82" s="369" t="s">
        <v>41</v>
      </c>
      <c r="AC82" s="369" t="s">
        <v>41</v>
      </c>
      <c r="AD82" s="369" t="s">
        <v>41</v>
      </c>
      <c r="AE82" s="369" t="s">
        <v>41</v>
      </c>
      <c r="AF82" s="369" t="s">
        <v>41</v>
      </c>
      <c r="AG82" s="369" t="s">
        <v>41</v>
      </c>
      <c r="AH82" s="369" t="s">
        <v>41</v>
      </c>
      <c r="AI82" s="369" t="s">
        <v>41</v>
      </c>
      <c r="AJ82" s="369" t="s">
        <v>41</v>
      </c>
      <c r="AK82" s="369" t="s">
        <v>41</v>
      </c>
      <c r="AL82" s="369" t="s">
        <v>41</v>
      </c>
      <c r="AM82" s="369" t="s">
        <v>41</v>
      </c>
      <c r="AN82" s="369" t="s">
        <v>41</v>
      </c>
      <c r="AO82" s="369" t="s">
        <v>41</v>
      </c>
      <c r="AP82" s="369" t="s">
        <v>41</v>
      </c>
      <c r="AQ82" s="369" t="s">
        <v>41</v>
      </c>
      <c r="AR82" s="369" t="s">
        <v>41</v>
      </c>
      <c r="AS82" s="369" t="s">
        <v>41</v>
      </c>
      <c r="AT82" s="369" t="s">
        <v>41</v>
      </c>
      <c r="AU82" s="369" t="s">
        <v>41</v>
      </c>
      <c r="AV82" s="369" t="s">
        <v>41</v>
      </c>
      <c r="AW82" s="369" t="s">
        <v>41</v>
      </c>
      <c r="AX82" s="369" t="s">
        <v>41</v>
      </c>
      <c r="AY82" s="369" t="s">
        <v>41</v>
      </c>
      <c r="AZ82" s="369" t="s">
        <v>41</v>
      </c>
      <c r="BA82" s="369" t="s">
        <v>41</v>
      </c>
      <c r="BB82" s="72"/>
      <c r="BC82" s="67"/>
      <c r="BD82" s="72"/>
      <c r="BE82" s="72"/>
      <c r="BF82" s="67"/>
    </row>
    <row r="83" spans="1:58" ht="13.5" hidden="1" customHeight="1" x14ac:dyDescent="0.15">
      <c r="A83" s="381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72"/>
      <c r="BC83" s="67"/>
      <c r="BD83" s="72"/>
      <c r="BE83" s="72"/>
      <c r="BF83" s="67"/>
    </row>
    <row r="84" spans="1:58" ht="13.5" hidden="1" customHeight="1" x14ac:dyDescent="0.15">
      <c r="A84" s="381"/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72"/>
      <c r="BC84" s="67"/>
      <c r="BD84" s="72"/>
      <c r="BE84" s="72"/>
      <c r="BF84" s="67"/>
    </row>
    <row r="85" spans="1:58" ht="13.5" hidden="1" customHeight="1" x14ac:dyDescent="0.15">
      <c r="A85" s="381"/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72"/>
      <c r="BC85" s="67"/>
      <c r="BD85" s="72"/>
      <c r="BE85" s="72"/>
      <c r="BF85" s="67"/>
    </row>
    <row r="86" spans="1:58" ht="13.5" hidden="1" customHeight="1" x14ac:dyDescent="0.15">
      <c r="A86" s="381"/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72"/>
      <c r="BC86" s="67"/>
      <c r="BD86" s="72"/>
      <c r="BE86" s="72"/>
      <c r="BF86" s="67"/>
    </row>
    <row r="87" spans="1:58" ht="13.5" hidden="1" customHeight="1" x14ac:dyDescent="0.15">
      <c r="A87" s="381"/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72"/>
      <c r="BC87" s="67"/>
      <c r="BD87" s="72"/>
      <c r="BE87" s="72"/>
      <c r="BF87" s="67"/>
    </row>
    <row r="88" spans="1:58" ht="13.5" hidden="1" customHeight="1" x14ac:dyDescent="0.15">
      <c r="A88" s="71"/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72"/>
      <c r="BB88" s="72"/>
      <c r="BC88" s="67"/>
      <c r="BD88" s="72"/>
      <c r="BE88" s="72"/>
      <c r="BF88" s="67"/>
    </row>
    <row r="89" spans="1:58" ht="13.5" hidden="1" customHeight="1" x14ac:dyDescent="0.15">
      <c r="A89" s="381" t="s">
        <v>112</v>
      </c>
      <c r="B89" s="369" t="s">
        <v>41</v>
      </c>
      <c r="C89" s="369" t="s">
        <v>41</v>
      </c>
      <c r="D89" s="369" t="s">
        <v>41</v>
      </c>
      <c r="E89" s="369" t="s">
        <v>41</v>
      </c>
      <c r="F89" s="369" t="s">
        <v>41</v>
      </c>
      <c r="G89" s="369" t="s">
        <v>41</v>
      </c>
      <c r="H89" s="369" t="s">
        <v>41</v>
      </c>
      <c r="I89" s="369" t="s">
        <v>41</v>
      </c>
      <c r="J89" s="369" t="s">
        <v>41</v>
      </c>
      <c r="K89" s="369" t="s">
        <v>41</v>
      </c>
      <c r="L89" s="369" t="s">
        <v>41</v>
      </c>
      <c r="M89" s="369" t="s">
        <v>41</v>
      </c>
      <c r="N89" s="369" t="s">
        <v>41</v>
      </c>
      <c r="O89" s="369" t="s">
        <v>41</v>
      </c>
      <c r="P89" s="369" t="s">
        <v>41</v>
      </c>
      <c r="Q89" s="369" t="s">
        <v>41</v>
      </c>
      <c r="R89" s="369" t="s">
        <v>41</v>
      </c>
      <c r="S89" s="369" t="s">
        <v>41</v>
      </c>
      <c r="T89" s="369" t="s">
        <v>41</v>
      </c>
      <c r="U89" s="369" t="s">
        <v>41</v>
      </c>
      <c r="V89" s="369" t="s">
        <v>41</v>
      </c>
      <c r="W89" s="369" t="s">
        <v>41</v>
      </c>
      <c r="X89" s="369" t="s">
        <v>41</v>
      </c>
      <c r="Y89" s="369" t="s">
        <v>41</v>
      </c>
      <c r="Z89" s="369" t="s">
        <v>41</v>
      </c>
      <c r="AA89" s="369" t="s">
        <v>41</v>
      </c>
      <c r="AB89" s="369" t="s">
        <v>41</v>
      </c>
      <c r="AC89" s="369" t="s">
        <v>41</v>
      </c>
      <c r="AD89" s="369" t="s">
        <v>41</v>
      </c>
      <c r="AE89" s="369" t="s">
        <v>41</v>
      </c>
      <c r="AF89" s="369" t="s">
        <v>41</v>
      </c>
      <c r="AG89" s="369" t="s">
        <v>41</v>
      </c>
      <c r="AH89" s="369" t="s">
        <v>41</v>
      </c>
      <c r="AI89" s="369" t="s">
        <v>41</v>
      </c>
      <c r="AJ89" s="369" t="s">
        <v>41</v>
      </c>
      <c r="AK89" s="369" t="s">
        <v>41</v>
      </c>
      <c r="AL89" s="369" t="s">
        <v>41</v>
      </c>
      <c r="AM89" s="369" t="s">
        <v>41</v>
      </c>
      <c r="AN89" s="369" t="s">
        <v>41</v>
      </c>
      <c r="AO89" s="369" t="s">
        <v>41</v>
      </c>
      <c r="AP89" s="369" t="s">
        <v>41</v>
      </c>
      <c r="AQ89" s="369" t="s">
        <v>41</v>
      </c>
      <c r="AR89" s="369" t="s">
        <v>41</v>
      </c>
      <c r="AS89" s="369" t="s">
        <v>41</v>
      </c>
      <c r="AT89" s="369" t="s">
        <v>41</v>
      </c>
      <c r="AU89" s="369" t="s">
        <v>41</v>
      </c>
      <c r="AV89" s="369" t="s">
        <v>41</v>
      </c>
      <c r="AW89" s="369" t="s">
        <v>41</v>
      </c>
      <c r="AX89" s="369" t="s">
        <v>41</v>
      </c>
      <c r="AY89" s="369" t="s">
        <v>41</v>
      </c>
      <c r="AZ89" s="369" t="s">
        <v>41</v>
      </c>
      <c r="BA89" s="369" t="s">
        <v>41</v>
      </c>
      <c r="BB89" s="72"/>
      <c r="BC89" s="67"/>
      <c r="BD89" s="72"/>
      <c r="BE89" s="72"/>
      <c r="BF89" s="67"/>
    </row>
    <row r="90" spans="1:58" ht="13.5" hidden="1" customHeight="1" x14ac:dyDescent="0.15">
      <c r="A90" s="381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72"/>
      <c r="BC90" s="67"/>
      <c r="BD90" s="72"/>
      <c r="BE90" s="72"/>
      <c r="BF90" s="67"/>
    </row>
    <row r="91" spans="1:58" ht="13.5" hidden="1" customHeight="1" x14ac:dyDescent="0.15">
      <c r="A91" s="381"/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72"/>
      <c r="BC91" s="67"/>
      <c r="BD91" s="72"/>
      <c r="BE91" s="72"/>
      <c r="BF91" s="67"/>
    </row>
    <row r="92" spans="1:58" ht="13.5" hidden="1" customHeight="1" x14ac:dyDescent="0.15">
      <c r="A92" s="381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369"/>
      <c r="AY92" s="369"/>
      <c r="AZ92" s="369"/>
      <c r="BA92" s="369"/>
      <c r="BB92" s="72"/>
      <c r="BC92" s="67"/>
      <c r="BD92" s="72"/>
      <c r="BE92" s="72"/>
      <c r="BF92" s="67"/>
    </row>
    <row r="93" spans="1:58" ht="13.5" hidden="1" customHeight="1" x14ac:dyDescent="0.15">
      <c r="A93" s="381"/>
      <c r="B93" s="369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72"/>
      <c r="BC93" s="67"/>
      <c r="BD93" s="72"/>
      <c r="BE93" s="72"/>
      <c r="BF93" s="67"/>
    </row>
    <row r="94" spans="1:58" ht="13.5" hidden="1" customHeight="1" x14ac:dyDescent="0.15">
      <c r="A94" s="381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  <c r="AW94" s="369"/>
      <c r="AX94" s="369"/>
      <c r="AY94" s="369"/>
      <c r="AZ94" s="369"/>
      <c r="BA94" s="369"/>
      <c r="BB94" s="72"/>
      <c r="BC94" s="67"/>
      <c r="BD94" s="72"/>
      <c r="BE94" s="72"/>
      <c r="BF94" s="67"/>
    </row>
    <row r="95" spans="1:58" ht="13.5" hidden="1" customHeight="1" x14ac:dyDescent="0.15">
      <c r="A95" s="71"/>
      <c r="B95" s="374"/>
      <c r="C95" s="374"/>
      <c r="D95" s="374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72"/>
      <c r="BB95" s="72"/>
      <c r="BC95" s="67"/>
      <c r="BD95" s="72"/>
      <c r="BE95" s="72"/>
      <c r="BF95" s="67"/>
    </row>
    <row r="96" spans="1:58" ht="13.5" hidden="1" customHeight="1" x14ac:dyDescent="0.15">
      <c r="A96" s="381" t="s">
        <v>113</v>
      </c>
      <c r="B96" s="369" t="s">
        <v>41</v>
      </c>
      <c r="C96" s="369" t="s">
        <v>41</v>
      </c>
      <c r="D96" s="369" t="s">
        <v>41</v>
      </c>
      <c r="E96" s="369" t="s">
        <v>41</v>
      </c>
      <c r="F96" s="369" t="s">
        <v>41</v>
      </c>
      <c r="G96" s="369" t="s">
        <v>41</v>
      </c>
      <c r="H96" s="369" t="s">
        <v>41</v>
      </c>
      <c r="I96" s="369" t="s">
        <v>41</v>
      </c>
      <c r="J96" s="369" t="s">
        <v>41</v>
      </c>
      <c r="K96" s="369" t="s">
        <v>41</v>
      </c>
      <c r="L96" s="369" t="s">
        <v>41</v>
      </c>
      <c r="M96" s="369" t="s">
        <v>41</v>
      </c>
      <c r="N96" s="369" t="s">
        <v>41</v>
      </c>
      <c r="O96" s="369" t="s">
        <v>41</v>
      </c>
      <c r="P96" s="369" t="s">
        <v>41</v>
      </c>
      <c r="Q96" s="369" t="s">
        <v>41</v>
      </c>
      <c r="R96" s="369" t="s">
        <v>41</v>
      </c>
      <c r="S96" s="369" t="s">
        <v>41</v>
      </c>
      <c r="T96" s="369" t="s">
        <v>41</v>
      </c>
      <c r="U96" s="369" t="s">
        <v>41</v>
      </c>
      <c r="V96" s="369" t="s">
        <v>41</v>
      </c>
      <c r="W96" s="369" t="s">
        <v>41</v>
      </c>
      <c r="X96" s="369" t="s">
        <v>41</v>
      </c>
      <c r="Y96" s="369" t="s">
        <v>41</v>
      </c>
      <c r="Z96" s="369" t="s">
        <v>41</v>
      </c>
      <c r="AA96" s="369" t="s">
        <v>41</v>
      </c>
      <c r="AB96" s="369" t="s">
        <v>41</v>
      </c>
      <c r="AC96" s="369" t="s">
        <v>41</v>
      </c>
      <c r="AD96" s="369" t="s">
        <v>41</v>
      </c>
      <c r="AE96" s="369" t="s">
        <v>41</v>
      </c>
      <c r="AF96" s="369" t="s">
        <v>41</v>
      </c>
      <c r="AG96" s="369" t="s">
        <v>41</v>
      </c>
      <c r="AH96" s="369" t="s">
        <v>41</v>
      </c>
      <c r="AI96" s="369" t="s">
        <v>41</v>
      </c>
      <c r="AJ96" s="369" t="s">
        <v>41</v>
      </c>
      <c r="AK96" s="369" t="s">
        <v>41</v>
      </c>
      <c r="AL96" s="369" t="s">
        <v>41</v>
      </c>
      <c r="AM96" s="369" t="s">
        <v>41</v>
      </c>
      <c r="AN96" s="369" t="s">
        <v>41</v>
      </c>
      <c r="AO96" s="369" t="s">
        <v>41</v>
      </c>
      <c r="AP96" s="369" t="s">
        <v>41</v>
      </c>
      <c r="AQ96" s="369" t="s">
        <v>41</v>
      </c>
      <c r="AR96" s="369" t="s">
        <v>41</v>
      </c>
      <c r="AS96" s="369" t="s">
        <v>41</v>
      </c>
      <c r="AT96" s="369" t="s">
        <v>41</v>
      </c>
      <c r="AU96" s="369" t="s">
        <v>41</v>
      </c>
      <c r="AV96" s="369" t="s">
        <v>41</v>
      </c>
      <c r="AW96" s="369" t="s">
        <v>41</v>
      </c>
      <c r="AX96" s="369" t="s">
        <v>41</v>
      </c>
      <c r="AY96" s="369" t="s">
        <v>41</v>
      </c>
      <c r="AZ96" s="369" t="s">
        <v>41</v>
      </c>
      <c r="BA96" s="369" t="s">
        <v>41</v>
      </c>
      <c r="BB96" s="72"/>
      <c r="BC96" s="67"/>
      <c r="BD96" s="72"/>
      <c r="BE96" s="72"/>
      <c r="BF96" s="67"/>
    </row>
    <row r="97" spans="1:58" ht="13.5" hidden="1" customHeight="1" x14ac:dyDescent="0.15">
      <c r="A97" s="381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72"/>
      <c r="BC97" s="67"/>
      <c r="BD97" s="72"/>
      <c r="BE97" s="72"/>
      <c r="BF97" s="67"/>
    </row>
    <row r="98" spans="1:58" ht="13.5" hidden="1" customHeight="1" x14ac:dyDescent="0.15">
      <c r="A98" s="381"/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69"/>
      <c r="AX98" s="369"/>
      <c r="AY98" s="369"/>
      <c r="AZ98" s="369"/>
      <c r="BA98" s="369"/>
      <c r="BB98" s="72"/>
      <c r="BC98" s="67"/>
      <c r="BD98" s="72"/>
      <c r="BE98" s="72"/>
      <c r="BF98" s="67"/>
    </row>
    <row r="99" spans="1:58" ht="13.5" hidden="1" customHeight="1" x14ac:dyDescent="0.15">
      <c r="A99" s="381"/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72"/>
      <c r="BC99" s="67"/>
      <c r="BD99" s="72"/>
      <c r="BE99" s="72"/>
      <c r="BF99" s="67"/>
    </row>
    <row r="100" spans="1:58" ht="13.5" hidden="1" customHeight="1" x14ac:dyDescent="0.15">
      <c r="A100" s="381"/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  <c r="AW100" s="369"/>
      <c r="AX100" s="369"/>
      <c r="AY100" s="369"/>
      <c r="AZ100" s="369"/>
      <c r="BA100" s="369"/>
      <c r="BB100" s="72"/>
      <c r="BC100" s="67"/>
      <c r="BD100" s="72"/>
      <c r="BE100" s="72"/>
      <c r="BF100" s="67"/>
    </row>
    <row r="101" spans="1:58" ht="13.5" hidden="1" customHeight="1" x14ac:dyDescent="0.15">
      <c r="A101" s="381"/>
      <c r="B101" s="369"/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72"/>
      <c r="BC101" s="67"/>
      <c r="BD101" s="72"/>
      <c r="BE101" s="72"/>
      <c r="BF101" s="67"/>
    </row>
    <row r="102" spans="1:58" ht="13.5" hidden="1" customHeight="1" x14ac:dyDescent="0.15">
      <c r="A102" s="71"/>
      <c r="B102" s="374"/>
      <c r="C102" s="374"/>
      <c r="D102" s="374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  <c r="AP102" s="374"/>
      <c r="AQ102" s="374"/>
      <c r="AR102" s="374"/>
      <c r="AS102" s="374"/>
      <c r="AT102" s="374"/>
      <c r="AU102" s="374"/>
      <c r="AV102" s="374"/>
      <c r="AW102" s="374"/>
      <c r="AX102" s="374"/>
      <c r="AY102" s="374"/>
      <c r="AZ102" s="374"/>
      <c r="BA102" s="72"/>
      <c r="BB102" s="72"/>
      <c r="BC102" s="67"/>
      <c r="BD102" s="72"/>
      <c r="BE102" s="72"/>
      <c r="BF102" s="67"/>
    </row>
    <row r="103" spans="1:58" ht="13.5" hidden="1" customHeight="1" x14ac:dyDescent="0.15">
      <c r="A103" s="381" t="s">
        <v>114</v>
      </c>
      <c r="B103" s="369" t="s">
        <v>41</v>
      </c>
      <c r="C103" s="369" t="s">
        <v>41</v>
      </c>
      <c r="D103" s="369" t="s">
        <v>41</v>
      </c>
      <c r="E103" s="369" t="s">
        <v>41</v>
      </c>
      <c r="F103" s="369" t="s">
        <v>41</v>
      </c>
      <c r="G103" s="369" t="s">
        <v>41</v>
      </c>
      <c r="H103" s="369" t="s">
        <v>41</v>
      </c>
      <c r="I103" s="369" t="s">
        <v>41</v>
      </c>
      <c r="J103" s="369" t="s">
        <v>41</v>
      </c>
      <c r="K103" s="369" t="s">
        <v>41</v>
      </c>
      <c r="L103" s="369" t="s">
        <v>41</v>
      </c>
      <c r="M103" s="369" t="s">
        <v>41</v>
      </c>
      <c r="N103" s="369" t="s">
        <v>41</v>
      </c>
      <c r="O103" s="369" t="s">
        <v>41</v>
      </c>
      <c r="P103" s="369" t="s">
        <v>41</v>
      </c>
      <c r="Q103" s="369" t="s">
        <v>41</v>
      </c>
      <c r="R103" s="369" t="s">
        <v>41</v>
      </c>
      <c r="S103" s="369" t="s">
        <v>41</v>
      </c>
      <c r="T103" s="369" t="s">
        <v>41</v>
      </c>
      <c r="U103" s="369" t="s">
        <v>41</v>
      </c>
      <c r="V103" s="369" t="s">
        <v>41</v>
      </c>
      <c r="W103" s="369" t="s">
        <v>41</v>
      </c>
      <c r="X103" s="369" t="s">
        <v>41</v>
      </c>
      <c r="Y103" s="369" t="s">
        <v>41</v>
      </c>
      <c r="Z103" s="369" t="s">
        <v>41</v>
      </c>
      <c r="AA103" s="369" t="s">
        <v>41</v>
      </c>
      <c r="AB103" s="369" t="s">
        <v>41</v>
      </c>
      <c r="AC103" s="369" t="s">
        <v>41</v>
      </c>
      <c r="AD103" s="369" t="s">
        <v>41</v>
      </c>
      <c r="AE103" s="369" t="s">
        <v>41</v>
      </c>
      <c r="AF103" s="369" t="s">
        <v>41</v>
      </c>
      <c r="AG103" s="369" t="s">
        <v>41</v>
      </c>
      <c r="AH103" s="369" t="s">
        <v>41</v>
      </c>
      <c r="AI103" s="369" t="s">
        <v>41</v>
      </c>
      <c r="AJ103" s="369" t="s">
        <v>41</v>
      </c>
      <c r="AK103" s="369" t="s">
        <v>41</v>
      </c>
      <c r="AL103" s="369" t="s">
        <v>41</v>
      </c>
      <c r="AM103" s="369" t="s">
        <v>41</v>
      </c>
      <c r="AN103" s="369" t="s">
        <v>41</v>
      </c>
      <c r="AO103" s="369" t="s">
        <v>41</v>
      </c>
      <c r="AP103" s="369" t="s">
        <v>41</v>
      </c>
      <c r="AQ103" s="369" t="s">
        <v>41</v>
      </c>
      <c r="AR103" s="369" t="s">
        <v>41</v>
      </c>
      <c r="AS103" s="369" t="s">
        <v>41</v>
      </c>
      <c r="AT103" s="369" t="s">
        <v>41</v>
      </c>
      <c r="AU103" s="369" t="s">
        <v>41</v>
      </c>
      <c r="AV103" s="369" t="s">
        <v>41</v>
      </c>
      <c r="AW103" s="369" t="s">
        <v>41</v>
      </c>
      <c r="AX103" s="369" t="s">
        <v>41</v>
      </c>
      <c r="AY103" s="369" t="s">
        <v>41</v>
      </c>
      <c r="AZ103" s="369" t="s">
        <v>41</v>
      </c>
      <c r="BA103" s="369" t="s">
        <v>41</v>
      </c>
      <c r="BB103" s="72"/>
      <c r="BC103" s="67"/>
      <c r="BD103" s="72"/>
      <c r="BE103" s="72"/>
      <c r="BF103" s="67"/>
    </row>
    <row r="104" spans="1:58" ht="13.5" hidden="1" customHeight="1" x14ac:dyDescent="0.15">
      <c r="A104" s="381"/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9"/>
      <c r="AX104" s="369"/>
      <c r="AY104" s="369"/>
      <c r="AZ104" s="369"/>
      <c r="BA104" s="369"/>
      <c r="BB104" s="72"/>
      <c r="BC104" s="67"/>
      <c r="BD104" s="72"/>
      <c r="BE104" s="72"/>
      <c r="BF104" s="67"/>
    </row>
    <row r="105" spans="1:58" ht="13.5" hidden="1" customHeight="1" x14ac:dyDescent="0.15">
      <c r="A105" s="381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72"/>
      <c r="BC105" s="67"/>
      <c r="BD105" s="72"/>
      <c r="BE105" s="72"/>
      <c r="BF105" s="67"/>
    </row>
    <row r="106" spans="1:58" ht="13.5" hidden="1" customHeight="1" x14ac:dyDescent="0.15">
      <c r="A106" s="381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72"/>
      <c r="BC106" s="67"/>
      <c r="BD106" s="72"/>
      <c r="BE106" s="72"/>
      <c r="BF106" s="67"/>
    </row>
    <row r="107" spans="1:58" ht="13.5" hidden="1" customHeight="1" x14ac:dyDescent="0.15">
      <c r="A107" s="381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72"/>
      <c r="BC107" s="67"/>
      <c r="BD107" s="72"/>
      <c r="BE107" s="72"/>
      <c r="BF107" s="67"/>
    </row>
    <row r="108" spans="1:58" ht="13.5" hidden="1" customHeight="1" x14ac:dyDescent="0.15">
      <c r="A108" s="381"/>
      <c r="B108" s="369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72"/>
      <c r="BC108" s="67"/>
      <c r="BD108" s="72"/>
      <c r="BE108" s="72"/>
      <c r="BF108" s="67"/>
    </row>
    <row r="109" spans="1:58" ht="13.5" hidden="1" customHeight="1" x14ac:dyDescent="0.15">
      <c r="A109" s="71"/>
      <c r="B109" s="374"/>
      <c r="C109" s="374"/>
      <c r="D109" s="374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4"/>
      <c r="T109" s="374"/>
      <c r="U109" s="374"/>
      <c r="V109" s="374"/>
      <c r="W109" s="374"/>
      <c r="X109" s="374"/>
      <c r="Y109" s="374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4"/>
      <c r="AK109" s="374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  <c r="AX109" s="374"/>
      <c r="AY109" s="374"/>
      <c r="AZ109" s="374"/>
      <c r="BA109" s="72"/>
      <c r="BB109" s="72"/>
      <c r="BC109" s="67"/>
      <c r="BD109" s="72"/>
      <c r="BE109" s="72"/>
      <c r="BF109" s="67"/>
    </row>
    <row r="110" spans="1:58" ht="13.5" hidden="1" customHeight="1" x14ac:dyDescent="0.15">
      <c r="A110" s="381" t="s">
        <v>115</v>
      </c>
      <c r="B110" s="369" t="s">
        <v>41</v>
      </c>
      <c r="C110" s="369" t="s">
        <v>41</v>
      </c>
      <c r="D110" s="369" t="s">
        <v>41</v>
      </c>
      <c r="E110" s="369" t="s">
        <v>41</v>
      </c>
      <c r="F110" s="369" t="s">
        <v>41</v>
      </c>
      <c r="G110" s="369" t="s">
        <v>41</v>
      </c>
      <c r="H110" s="369" t="s">
        <v>41</v>
      </c>
      <c r="I110" s="369" t="s">
        <v>41</v>
      </c>
      <c r="J110" s="369" t="s">
        <v>41</v>
      </c>
      <c r="K110" s="369" t="s">
        <v>41</v>
      </c>
      <c r="L110" s="369" t="s">
        <v>41</v>
      </c>
      <c r="M110" s="369" t="s">
        <v>41</v>
      </c>
      <c r="N110" s="369" t="s">
        <v>41</v>
      </c>
      <c r="O110" s="369" t="s">
        <v>41</v>
      </c>
      <c r="P110" s="369" t="s">
        <v>41</v>
      </c>
      <c r="Q110" s="369" t="s">
        <v>41</v>
      </c>
      <c r="R110" s="369" t="s">
        <v>41</v>
      </c>
      <c r="S110" s="369" t="s">
        <v>41</v>
      </c>
      <c r="T110" s="369" t="s">
        <v>41</v>
      </c>
      <c r="U110" s="369" t="s">
        <v>41</v>
      </c>
      <c r="V110" s="369" t="s">
        <v>41</v>
      </c>
      <c r="W110" s="369" t="s">
        <v>41</v>
      </c>
      <c r="X110" s="369" t="s">
        <v>41</v>
      </c>
      <c r="Y110" s="369" t="s">
        <v>41</v>
      </c>
      <c r="Z110" s="369" t="s">
        <v>41</v>
      </c>
      <c r="AA110" s="369" t="s">
        <v>41</v>
      </c>
      <c r="AB110" s="369" t="s">
        <v>41</v>
      </c>
      <c r="AC110" s="369" t="s">
        <v>41</v>
      </c>
      <c r="AD110" s="369" t="s">
        <v>41</v>
      </c>
      <c r="AE110" s="369" t="s">
        <v>41</v>
      </c>
      <c r="AF110" s="369" t="s">
        <v>41</v>
      </c>
      <c r="AG110" s="369" t="s">
        <v>41</v>
      </c>
      <c r="AH110" s="369" t="s">
        <v>41</v>
      </c>
      <c r="AI110" s="369" t="s">
        <v>41</v>
      </c>
      <c r="AJ110" s="369" t="s">
        <v>41</v>
      </c>
      <c r="AK110" s="369" t="s">
        <v>41</v>
      </c>
      <c r="AL110" s="369" t="s">
        <v>41</v>
      </c>
      <c r="AM110" s="369" t="s">
        <v>41</v>
      </c>
      <c r="AN110" s="369" t="s">
        <v>41</v>
      </c>
      <c r="AO110" s="369" t="s">
        <v>41</v>
      </c>
      <c r="AP110" s="369" t="s">
        <v>41</v>
      </c>
      <c r="AQ110" s="369" t="s">
        <v>41</v>
      </c>
      <c r="AR110" s="369" t="s">
        <v>41</v>
      </c>
      <c r="AS110" s="369" t="s">
        <v>41</v>
      </c>
      <c r="AT110" s="369" t="s">
        <v>41</v>
      </c>
      <c r="AU110" s="369" t="s">
        <v>41</v>
      </c>
      <c r="AV110" s="369" t="s">
        <v>41</v>
      </c>
      <c r="AW110" s="369" t="s">
        <v>41</v>
      </c>
      <c r="AX110" s="369" t="s">
        <v>41</v>
      </c>
      <c r="AY110" s="369" t="s">
        <v>41</v>
      </c>
      <c r="AZ110" s="369" t="s">
        <v>41</v>
      </c>
      <c r="BA110" s="369" t="s">
        <v>41</v>
      </c>
      <c r="BB110" s="72"/>
      <c r="BC110" s="67"/>
      <c r="BD110" s="72"/>
      <c r="BE110" s="72"/>
      <c r="BF110" s="67"/>
    </row>
    <row r="111" spans="1:58" ht="13.5" hidden="1" customHeight="1" x14ac:dyDescent="0.15">
      <c r="A111" s="381"/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72"/>
      <c r="BC111" s="67"/>
      <c r="BD111" s="72"/>
      <c r="BE111" s="72"/>
      <c r="BF111" s="67"/>
    </row>
    <row r="112" spans="1:58" ht="13.5" hidden="1" customHeight="1" x14ac:dyDescent="0.15">
      <c r="A112" s="381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  <c r="AW112" s="369"/>
      <c r="AX112" s="369"/>
      <c r="AY112" s="369"/>
      <c r="AZ112" s="369"/>
      <c r="BA112" s="369"/>
      <c r="BB112" s="72"/>
      <c r="BC112" s="67"/>
      <c r="BD112" s="72"/>
      <c r="BE112" s="72"/>
      <c r="BF112" s="67"/>
    </row>
    <row r="113" spans="1:58" ht="13.5" hidden="1" customHeight="1" x14ac:dyDescent="0.15">
      <c r="A113" s="381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72"/>
      <c r="BC113" s="67"/>
      <c r="BD113" s="72"/>
      <c r="BE113" s="72"/>
      <c r="BF113" s="67"/>
    </row>
    <row r="114" spans="1:58" ht="13.5" hidden="1" customHeight="1" x14ac:dyDescent="0.15">
      <c r="A114" s="381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72"/>
      <c r="BC114" s="67"/>
      <c r="BD114" s="72"/>
      <c r="BE114" s="72"/>
      <c r="BF114" s="67"/>
    </row>
    <row r="115" spans="1:58" ht="13.5" hidden="1" customHeight="1" x14ac:dyDescent="0.15">
      <c r="A115" s="381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72"/>
      <c r="BC115" s="67"/>
      <c r="BD115" s="72"/>
      <c r="BE115" s="72"/>
      <c r="BF115" s="67"/>
    </row>
    <row r="116" spans="1:58" ht="6" customHeight="1" x14ac:dyDescent="0.15">
      <c r="A116" s="67"/>
      <c r="B116" s="67"/>
      <c r="BB116" s="72"/>
      <c r="BC116" s="67"/>
      <c r="BD116" s="72"/>
      <c r="BE116" s="72"/>
      <c r="BF116" s="67"/>
    </row>
    <row r="117" spans="1:58" ht="12.75" customHeight="1" x14ac:dyDescent="0.15">
      <c r="A117" s="392" t="s">
        <v>118</v>
      </c>
      <c r="B117" s="392"/>
      <c r="C117" s="392"/>
      <c r="D117" s="392"/>
      <c r="E117" s="392"/>
      <c r="F117" s="392"/>
      <c r="G117" s="69"/>
      <c r="H117" s="388" t="s">
        <v>119</v>
      </c>
      <c r="I117" s="388"/>
      <c r="J117" s="388"/>
      <c r="K117" s="388"/>
      <c r="L117" s="388"/>
      <c r="M117" s="388"/>
      <c r="N117" s="388"/>
      <c r="O117" s="388"/>
      <c r="P117" s="388"/>
      <c r="Q117" s="388"/>
      <c r="R117" s="388"/>
      <c r="S117" s="388"/>
      <c r="T117" s="388"/>
      <c r="U117" s="388"/>
      <c r="V117" s="388"/>
      <c r="W117" s="388"/>
      <c r="X117" s="67"/>
      <c r="Y117" s="69" t="s">
        <v>0</v>
      </c>
      <c r="Z117" s="389" t="s">
        <v>120</v>
      </c>
      <c r="AA117" s="389"/>
      <c r="AB117" s="389"/>
      <c r="AC117" s="389"/>
      <c r="AD117" s="389"/>
      <c r="AE117" s="389"/>
      <c r="AF117" s="389"/>
      <c r="AG117" s="67"/>
      <c r="AH117" s="67"/>
      <c r="AI117" s="67"/>
      <c r="AJ117" s="67"/>
      <c r="AK117" s="67"/>
      <c r="AL117" s="67"/>
      <c r="AM117" s="67"/>
      <c r="AN117" s="67"/>
      <c r="AO117" s="73"/>
      <c r="AP117" s="67"/>
      <c r="AQ117" s="67"/>
      <c r="AR117" s="74"/>
      <c r="AS117" s="389"/>
      <c r="AT117" s="389"/>
      <c r="AU117" s="389"/>
      <c r="AV117" s="389"/>
      <c r="AW117" s="389"/>
      <c r="AX117" s="389"/>
      <c r="AY117" s="389"/>
      <c r="AZ117" s="389"/>
      <c r="BA117" s="389"/>
      <c r="BB117" s="389"/>
      <c r="BC117" s="389"/>
      <c r="BD117" s="389"/>
      <c r="BE117" s="389"/>
      <c r="BF117" s="389"/>
    </row>
    <row r="118" spans="1:58" ht="3.75" customHeight="1" x14ac:dyDescent="0.1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73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156"/>
      <c r="BB118" s="72"/>
      <c r="BC118" s="67"/>
      <c r="BD118" s="72"/>
      <c r="BE118" s="72"/>
      <c r="BF118" s="67"/>
    </row>
    <row r="119" spans="1:58" ht="12" customHeight="1" x14ac:dyDescent="0.15">
      <c r="A119" s="67"/>
      <c r="B119" s="67"/>
      <c r="C119" s="67"/>
      <c r="D119" s="67"/>
      <c r="E119" s="67"/>
      <c r="F119" s="67"/>
      <c r="G119" s="69" t="s">
        <v>117</v>
      </c>
      <c r="H119" s="388" t="s">
        <v>121</v>
      </c>
      <c r="I119" s="388"/>
      <c r="J119" s="388"/>
      <c r="K119" s="388"/>
      <c r="L119" s="388"/>
      <c r="M119" s="388"/>
      <c r="N119" s="388"/>
      <c r="O119" s="388"/>
      <c r="P119" s="388"/>
      <c r="Q119" s="388"/>
      <c r="R119" s="67"/>
      <c r="S119" s="67"/>
      <c r="T119" s="67"/>
      <c r="U119" s="72"/>
      <c r="V119" s="67"/>
      <c r="W119" s="67"/>
      <c r="X119" s="67"/>
      <c r="Y119" s="69" t="s">
        <v>11</v>
      </c>
      <c r="Z119" s="388" t="s">
        <v>122</v>
      </c>
      <c r="AA119" s="388"/>
      <c r="AB119" s="388"/>
      <c r="AC119" s="388"/>
      <c r="AD119" s="388"/>
      <c r="AE119" s="388"/>
      <c r="AF119" s="388"/>
      <c r="AG119" s="388"/>
      <c r="AH119" s="388"/>
      <c r="AI119" s="388"/>
      <c r="AJ119" s="388"/>
      <c r="AK119" s="388"/>
      <c r="AL119" s="388"/>
      <c r="AM119" s="388"/>
      <c r="AN119" s="388"/>
      <c r="AO119" s="388"/>
      <c r="AP119" s="388"/>
      <c r="AQ119" s="67"/>
      <c r="AR119" s="69" t="s">
        <v>107</v>
      </c>
      <c r="AS119" s="389" t="s">
        <v>123</v>
      </c>
      <c r="AT119" s="389"/>
      <c r="AU119" s="389"/>
      <c r="AV119" s="389"/>
      <c r="AW119" s="389"/>
      <c r="AX119" s="389"/>
      <c r="AY119" s="389"/>
      <c r="AZ119" s="389"/>
      <c r="BA119" s="389"/>
      <c r="BB119" s="389"/>
      <c r="BC119" s="389"/>
      <c r="BD119" s="72"/>
      <c r="BE119" s="72"/>
      <c r="BF119" s="67"/>
    </row>
    <row r="120" spans="1:58" ht="3.75" customHeight="1" x14ac:dyDescent="0.1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156"/>
      <c r="BB120" s="72"/>
      <c r="BC120" s="67"/>
      <c r="BD120" s="72"/>
      <c r="BE120" s="72"/>
      <c r="BF120" s="67"/>
    </row>
    <row r="121" spans="1:58" ht="12.75" customHeight="1" x14ac:dyDescent="0.15">
      <c r="A121" s="67"/>
      <c r="B121" s="67"/>
      <c r="C121" s="67"/>
      <c r="D121" s="67"/>
      <c r="E121" s="67"/>
      <c r="F121" s="67"/>
      <c r="G121" s="69" t="s">
        <v>116</v>
      </c>
      <c r="H121" s="388" t="s">
        <v>124</v>
      </c>
      <c r="I121" s="388"/>
      <c r="J121" s="388"/>
      <c r="K121" s="388"/>
      <c r="L121" s="388"/>
      <c r="M121" s="388"/>
      <c r="N121" s="388"/>
      <c r="O121" s="388"/>
      <c r="P121" s="388"/>
      <c r="Q121" s="388"/>
      <c r="R121" s="67"/>
      <c r="S121" s="67"/>
      <c r="T121" s="67"/>
      <c r="U121" s="72"/>
      <c r="V121" s="67"/>
      <c r="W121" s="67"/>
      <c r="X121" s="67"/>
      <c r="Y121" s="69" t="s">
        <v>114</v>
      </c>
      <c r="Z121" s="388" t="s">
        <v>125</v>
      </c>
      <c r="AA121" s="388"/>
      <c r="AB121" s="388"/>
      <c r="AC121" s="388"/>
      <c r="AD121" s="388"/>
      <c r="AE121" s="388"/>
      <c r="AF121" s="388"/>
      <c r="AG121" s="388"/>
      <c r="AH121" s="388"/>
      <c r="AI121" s="388"/>
      <c r="AJ121" s="388"/>
      <c r="AK121" s="388"/>
      <c r="AL121" s="388"/>
      <c r="AM121" s="388"/>
      <c r="AN121" s="388"/>
      <c r="AO121" s="388"/>
      <c r="AP121" s="388"/>
      <c r="AQ121" s="67"/>
      <c r="AR121" s="69" t="s">
        <v>41</v>
      </c>
      <c r="AS121" s="388" t="s">
        <v>126</v>
      </c>
      <c r="AT121" s="388"/>
      <c r="AU121" s="388"/>
      <c r="AV121" s="388"/>
      <c r="AW121" s="388"/>
      <c r="AX121" s="388"/>
      <c r="AY121" s="388"/>
      <c r="AZ121" s="388"/>
      <c r="BA121" s="72"/>
      <c r="BB121" s="72"/>
      <c r="BC121" s="67"/>
      <c r="BD121" s="72"/>
      <c r="BE121" s="72"/>
      <c r="BF121" s="67"/>
    </row>
    <row r="122" spans="1:58" ht="12.75" customHeight="1" x14ac:dyDescent="0.1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156"/>
      <c r="BB122" s="72"/>
      <c r="BC122" s="67"/>
      <c r="BD122" s="72"/>
      <c r="BE122" s="72"/>
      <c r="BF122" s="67"/>
    </row>
    <row r="123" spans="1:58" ht="18" customHeight="1" x14ac:dyDescent="0.15">
      <c r="A123" s="390" t="s">
        <v>127</v>
      </c>
      <c r="B123" s="390"/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0"/>
      <c r="T123" s="390"/>
      <c r="U123" s="390"/>
      <c r="V123" s="390"/>
      <c r="W123" s="390"/>
      <c r="X123" s="390"/>
      <c r="Y123" s="390"/>
      <c r="Z123" s="390"/>
      <c r="AA123" s="390"/>
      <c r="AB123" s="390"/>
      <c r="AC123" s="390"/>
      <c r="AD123" s="390"/>
      <c r="AE123" s="390"/>
      <c r="AF123" s="390"/>
      <c r="AG123" s="390"/>
      <c r="AH123" s="390"/>
      <c r="AI123" s="390"/>
      <c r="AJ123" s="390"/>
      <c r="AK123" s="390"/>
      <c r="AL123" s="390"/>
      <c r="AM123" s="390"/>
      <c r="AN123" s="390"/>
      <c r="AO123" s="390"/>
      <c r="AP123" s="390"/>
      <c r="AQ123" s="390"/>
      <c r="AR123" s="390"/>
      <c r="AS123" s="390"/>
      <c r="AT123" s="390"/>
      <c r="AU123" s="390"/>
      <c r="AV123" s="390"/>
      <c r="AW123" s="390"/>
      <c r="AX123" s="390"/>
      <c r="AY123" s="390"/>
      <c r="AZ123" s="390"/>
      <c r="BA123" s="72"/>
      <c r="BB123" s="72"/>
      <c r="BC123" s="67"/>
      <c r="BD123" s="72"/>
      <c r="BE123" s="72"/>
      <c r="BF123" s="67"/>
    </row>
    <row r="124" spans="1:58" ht="3" customHeight="1" x14ac:dyDescent="0.15">
      <c r="A124" s="390"/>
      <c r="B124" s="390"/>
      <c r="C124" s="390"/>
      <c r="D124" s="390"/>
      <c r="E124" s="390"/>
      <c r="F124" s="390"/>
      <c r="G124" s="390"/>
      <c r="H124" s="390"/>
      <c r="I124" s="390"/>
      <c r="J124" s="390"/>
      <c r="K124" s="390"/>
      <c r="L124" s="390"/>
      <c r="M124" s="390"/>
      <c r="N124" s="390"/>
      <c r="O124" s="390"/>
      <c r="P124" s="390"/>
      <c r="Q124" s="390"/>
      <c r="R124" s="390"/>
      <c r="S124" s="390"/>
      <c r="T124" s="390"/>
      <c r="U124" s="390"/>
      <c r="V124" s="390"/>
      <c r="W124" s="390"/>
      <c r="X124" s="390"/>
      <c r="Y124" s="390"/>
      <c r="Z124" s="390"/>
      <c r="AA124" s="390"/>
      <c r="AB124" s="390"/>
      <c r="AC124" s="390"/>
      <c r="AD124" s="390"/>
      <c r="AE124" s="390"/>
      <c r="AF124" s="390"/>
      <c r="AG124" s="390"/>
      <c r="AH124" s="390"/>
      <c r="AI124" s="390"/>
      <c r="AJ124" s="390"/>
      <c r="AK124" s="390"/>
      <c r="AL124" s="390"/>
      <c r="AM124" s="390"/>
      <c r="AN124" s="390"/>
      <c r="AO124" s="390"/>
      <c r="AP124" s="390"/>
      <c r="AQ124" s="390"/>
      <c r="AR124" s="390"/>
      <c r="AS124" s="390"/>
      <c r="AT124" s="39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  <c r="BF124" s="390"/>
    </row>
    <row r="125" spans="1:58" ht="12.75" customHeight="1" x14ac:dyDescent="0.15">
      <c r="A125" s="391" t="s">
        <v>61</v>
      </c>
      <c r="B125" s="386" t="s">
        <v>128</v>
      </c>
      <c r="C125" s="386"/>
      <c r="D125" s="386"/>
      <c r="E125" s="386"/>
      <c r="F125" s="386"/>
      <c r="G125" s="386"/>
      <c r="H125" s="386"/>
      <c r="I125" s="386"/>
      <c r="J125" s="386"/>
      <c r="K125" s="386"/>
      <c r="L125" s="386"/>
      <c r="M125" s="386"/>
      <c r="N125" s="386"/>
      <c r="O125" s="386"/>
      <c r="P125" s="386"/>
      <c r="Q125" s="386"/>
      <c r="R125" s="386"/>
      <c r="S125" s="386"/>
      <c r="T125" s="386" t="s">
        <v>129</v>
      </c>
      <c r="U125" s="386"/>
      <c r="V125" s="386"/>
      <c r="W125" s="386"/>
      <c r="X125" s="386"/>
      <c r="Y125" s="386"/>
      <c r="Z125" s="386"/>
      <c r="AA125" s="386"/>
      <c r="AB125" s="386"/>
      <c r="AC125" s="386" t="s">
        <v>130</v>
      </c>
      <c r="AD125" s="386"/>
      <c r="AE125" s="386"/>
      <c r="AF125" s="386"/>
      <c r="AG125" s="386"/>
      <c r="AH125" s="386"/>
      <c r="AI125" s="386"/>
      <c r="AJ125" s="386"/>
      <c r="AK125" s="386"/>
      <c r="AL125" s="386"/>
      <c r="AM125" s="386"/>
      <c r="AN125" s="386"/>
      <c r="AO125" s="386"/>
      <c r="AP125" s="386"/>
      <c r="AQ125" s="386"/>
      <c r="AR125" s="386"/>
      <c r="AS125" s="386"/>
      <c r="AT125" s="386"/>
      <c r="AU125" s="386"/>
      <c r="AV125" s="386"/>
      <c r="AW125" s="386"/>
      <c r="AX125" s="391" t="s">
        <v>131</v>
      </c>
      <c r="AY125" s="391"/>
      <c r="AZ125" s="391"/>
      <c r="BA125" s="386" t="s">
        <v>132</v>
      </c>
      <c r="BB125" s="386"/>
      <c r="BC125" s="386"/>
      <c r="BD125" s="386" t="s">
        <v>42</v>
      </c>
      <c r="BE125" s="386"/>
      <c r="BF125" s="386"/>
    </row>
    <row r="126" spans="1:58" ht="32.25" customHeight="1" x14ac:dyDescent="0.15">
      <c r="A126" s="391"/>
      <c r="B126" s="386"/>
      <c r="C126" s="386"/>
      <c r="D126" s="386"/>
      <c r="E126" s="386"/>
      <c r="F126" s="386"/>
      <c r="G126" s="386"/>
      <c r="H126" s="386"/>
      <c r="I126" s="386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386"/>
      <c r="U126" s="386"/>
      <c r="V126" s="386"/>
      <c r="W126" s="386"/>
      <c r="X126" s="386"/>
      <c r="Y126" s="386"/>
      <c r="Z126" s="386"/>
      <c r="AA126" s="386"/>
      <c r="AB126" s="386"/>
      <c r="AC126" s="386" t="s">
        <v>23</v>
      </c>
      <c r="AD126" s="386"/>
      <c r="AE126" s="386"/>
      <c r="AF126" s="386"/>
      <c r="AG126" s="386"/>
      <c r="AH126" s="386"/>
      <c r="AI126" s="386"/>
      <c r="AJ126" s="386" t="s">
        <v>135</v>
      </c>
      <c r="AK126" s="386"/>
      <c r="AL126" s="386"/>
      <c r="AM126" s="386"/>
      <c r="AN126" s="386"/>
      <c r="AO126" s="386"/>
      <c r="AP126" s="386"/>
      <c r="AQ126" s="386" t="s">
        <v>60</v>
      </c>
      <c r="AR126" s="386"/>
      <c r="AS126" s="386"/>
      <c r="AT126" s="386"/>
      <c r="AU126" s="386"/>
      <c r="AV126" s="386"/>
      <c r="AW126" s="386"/>
      <c r="AX126" s="386" t="s">
        <v>311</v>
      </c>
      <c r="AY126" s="386"/>
      <c r="AZ126" s="386"/>
      <c r="BA126" s="386"/>
      <c r="BB126" s="376"/>
      <c r="BC126" s="386"/>
      <c r="BD126" s="386"/>
      <c r="BE126" s="376"/>
      <c r="BF126" s="386"/>
    </row>
    <row r="127" spans="1:58" ht="12" customHeight="1" x14ac:dyDescent="0.15">
      <c r="A127" s="391"/>
      <c r="B127" s="386" t="s">
        <v>42</v>
      </c>
      <c r="C127" s="386"/>
      <c r="D127" s="386"/>
      <c r="E127" s="386"/>
      <c r="F127" s="386"/>
      <c r="G127" s="386"/>
      <c r="H127" s="386" t="s">
        <v>138</v>
      </c>
      <c r="I127" s="386"/>
      <c r="J127" s="386"/>
      <c r="K127" s="386"/>
      <c r="L127" s="386"/>
      <c r="M127" s="386"/>
      <c r="N127" s="386" t="s">
        <v>139</v>
      </c>
      <c r="O127" s="386"/>
      <c r="P127" s="386"/>
      <c r="Q127" s="386"/>
      <c r="R127" s="386"/>
      <c r="S127" s="386"/>
      <c r="T127" s="386" t="s">
        <v>42</v>
      </c>
      <c r="U127" s="386"/>
      <c r="V127" s="386"/>
      <c r="W127" s="386" t="s">
        <v>138</v>
      </c>
      <c r="X127" s="386"/>
      <c r="Y127" s="386"/>
      <c r="Z127" s="386" t="s">
        <v>139</v>
      </c>
      <c r="AA127" s="386"/>
      <c r="AB127" s="386"/>
      <c r="AC127" s="386" t="s">
        <v>42</v>
      </c>
      <c r="AD127" s="386"/>
      <c r="AE127" s="386"/>
      <c r="AF127" s="386" t="s">
        <v>138</v>
      </c>
      <c r="AG127" s="386"/>
      <c r="AH127" s="386" t="s">
        <v>139</v>
      </c>
      <c r="AI127" s="386"/>
      <c r="AJ127" s="386" t="s">
        <v>42</v>
      </c>
      <c r="AK127" s="386"/>
      <c r="AL127" s="386"/>
      <c r="AM127" s="386" t="s">
        <v>138</v>
      </c>
      <c r="AN127" s="386"/>
      <c r="AO127" s="386" t="s">
        <v>139</v>
      </c>
      <c r="AP127" s="386"/>
      <c r="AQ127" s="386" t="s">
        <v>42</v>
      </c>
      <c r="AR127" s="386"/>
      <c r="AS127" s="386"/>
      <c r="AT127" s="386" t="s">
        <v>138</v>
      </c>
      <c r="AU127" s="386"/>
      <c r="AV127" s="386" t="s">
        <v>139</v>
      </c>
      <c r="AW127" s="386"/>
      <c r="AX127" s="386"/>
      <c r="AY127" s="386"/>
      <c r="AZ127" s="386"/>
      <c r="BA127" s="386"/>
      <c r="BB127" s="386"/>
      <c r="BC127" s="386"/>
      <c r="BD127" s="386"/>
      <c r="BE127" s="386"/>
      <c r="BF127" s="386"/>
    </row>
    <row r="128" spans="1:58" ht="21.75" customHeight="1" x14ac:dyDescent="0.15">
      <c r="A128" s="391"/>
      <c r="B128" s="385" t="s">
        <v>140</v>
      </c>
      <c r="C128" s="385"/>
      <c r="D128" s="385"/>
      <c r="E128" s="387" t="s">
        <v>141</v>
      </c>
      <c r="F128" s="387"/>
      <c r="G128" s="387"/>
      <c r="H128" s="385" t="s">
        <v>140</v>
      </c>
      <c r="I128" s="385"/>
      <c r="J128" s="385"/>
      <c r="K128" s="387" t="s">
        <v>141</v>
      </c>
      <c r="L128" s="387"/>
      <c r="M128" s="387"/>
      <c r="N128" s="385" t="s">
        <v>140</v>
      </c>
      <c r="O128" s="385"/>
      <c r="P128" s="385"/>
      <c r="Q128" s="387" t="s">
        <v>141</v>
      </c>
      <c r="R128" s="387"/>
      <c r="S128" s="387"/>
      <c r="T128" s="385" t="s">
        <v>140</v>
      </c>
      <c r="U128" s="385"/>
      <c r="V128" s="385"/>
      <c r="W128" s="385" t="s">
        <v>140</v>
      </c>
      <c r="X128" s="385"/>
      <c r="Y128" s="385"/>
      <c r="Z128" s="385" t="s">
        <v>140</v>
      </c>
      <c r="AA128" s="385"/>
      <c r="AB128" s="385"/>
      <c r="AC128" s="385" t="s">
        <v>140</v>
      </c>
      <c r="AD128" s="385"/>
      <c r="AE128" s="385"/>
      <c r="AF128" s="385" t="s">
        <v>140</v>
      </c>
      <c r="AG128" s="385"/>
      <c r="AH128" s="385" t="s">
        <v>140</v>
      </c>
      <c r="AI128" s="385"/>
      <c r="AJ128" s="385" t="s">
        <v>140</v>
      </c>
      <c r="AK128" s="385"/>
      <c r="AL128" s="385"/>
      <c r="AM128" s="385" t="s">
        <v>140</v>
      </c>
      <c r="AN128" s="385"/>
      <c r="AO128" s="385" t="s">
        <v>140</v>
      </c>
      <c r="AP128" s="385"/>
      <c r="AQ128" s="385" t="s">
        <v>140</v>
      </c>
      <c r="AR128" s="385"/>
      <c r="AS128" s="385"/>
      <c r="AT128" s="385" t="s">
        <v>140</v>
      </c>
      <c r="AU128" s="385"/>
      <c r="AV128" s="385" t="s">
        <v>140</v>
      </c>
      <c r="AW128" s="385"/>
      <c r="AX128" s="385" t="s">
        <v>140</v>
      </c>
      <c r="AY128" s="385"/>
      <c r="AZ128" s="385"/>
      <c r="BA128" s="385" t="s">
        <v>140</v>
      </c>
      <c r="BB128" s="385"/>
      <c r="BC128" s="385"/>
      <c r="BD128" s="385" t="s">
        <v>140</v>
      </c>
      <c r="BE128" s="385"/>
      <c r="BF128" s="385"/>
    </row>
    <row r="129" spans="1:58" ht="12" customHeight="1" x14ac:dyDescent="0.15">
      <c r="A129" s="69" t="s">
        <v>105</v>
      </c>
      <c r="B129" s="370">
        <f>H129+N129</f>
        <v>39</v>
      </c>
      <c r="C129" s="370"/>
      <c r="D129" s="370"/>
      <c r="E129" s="370">
        <f>K129+Q129</f>
        <v>1404</v>
      </c>
      <c r="F129" s="370"/>
      <c r="G129" s="370"/>
      <c r="H129" s="370">
        <v>17</v>
      </c>
      <c r="I129" s="370"/>
      <c r="J129" s="370"/>
      <c r="K129" s="370">
        <f>H129*36</f>
        <v>612</v>
      </c>
      <c r="L129" s="370"/>
      <c r="M129" s="370"/>
      <c r="N129" s="370">
        <v>22</v>
      </c>
      <c r="O129" s="370"/>
      <c r="P129" s="370"/>
      <c r="Q129" s="370">
        <f>N129*36</f>
        <v>792</v>
      </c>
      <c r="R129" s="370"/>
      <c r="S129" s="370"/>
      <c r="T129" s="370">
        <f>W129+Z129</f>
        <v>2</v>
      </c>
      <c r="U129" s="370"/>
      <c r="V129" s="370"/>
      <c r="W129" s="370"/>
      <c r="X129" s="370"/>
      <c r="Y129" s="370"/>
      <c r="Z129" s="370">
        <v>2</v>
      </c>
      <c r="AA129" s="370"/>
      <c r="AB129" s="370"/>
      <c r="AC129" s="370">
        <f>AF129+AH129</f>
        <v>0</v>
      </c>
      <c r="AD129" s="370"/>
      <c r="AE129" s="370"/>
      <c r="AF129" s="370">
        <v>0</v>
      </c>
      <c r="AG129" s="370"/>
      <c r="AH129" s="370">
        <v>0</v>
      </c>
      <c r="AI129" s="370"/>
      <c r="AJ129" s="370">
        <f>AM129+AO129</f>
        <v>0</v>
      </c>
      <c r="AK129" s="370"/>
      <c r="AL129" s="370"/>
      <c r="AM129" s="370">
        <v>0</v>
      </c>
      <c r="AN129" s="370"/>
      <c r="AO129" s="370">
        <v>0</v>
      </c>
      <c r="AP129" s="370"/>
      <c r="AQ129" s="370">
        <f>AT129+AV129</f>
        <v>0</v>
      </c>
      <c r="AR129" s="370"/>
      <c r="AS129" s="370"/>
      <c r="AT129" s="370"/>
      <c r="AU129" s="370"/>
      <c r="AV129" s="370"/>
      <c r="AW129" s="370"/>
      <c r="AX129" s="370"/>
      <c r="AY129" s="370"/>
      <c r="AZ129" s="370"/>
      <c r="BA129" s="370">
        <v>11</v>
      </c>
      <c r="BB129" s="370"/>
      <c r="BC129" s="370"/>
      <c r="BD129" s="382">
        <f t="shared" ref="BD129:BD130" si="0">BA129+AJ129+AC129+T129+N129+H129+AQ129+AX129</f>
        <v>52</v>
      </c>
      <c r="BE129" s="383"/>
      <c r="BF129" s="384"/>
    </row>
    <row r="130" spans="1:58" ht="12" customHeight="1" x14ac:dyDescent="0.15">
      <c r="A130" s="69" t="s">
        <v>106</v>
      </c>
      <c r="B130" s="370">
        <f t="shared" ref="B130:B131" si="1">H130+N130</f>
        <v>36</v>
      </c>
      <c r="C130" s="370"/>
      <c r="D130" s="370"/>
      <c r="E130" s="370">
        <f t="shared" ref="E130:E131" si="2">K130+Q130</f>
        <v>1296</v>
      </c>
      <c r="F130" s="370"/>
      <c r="G130" s="370"/>
      <c r="H130" s="370">
        <v>16</v>
      </c>
      <c r="I130" s="370"/>
      <c r="J130" s="370"/>
      <c r="K130" s="370">
        <f t="shared" ref="K130:K131" si="3">H130*36</f>
        <v>576</v>
      </c>
      <c r="L130" s="370"/>
      <c r="M130" s="370"/>
      <c r="N130" s="370">
        <v>20</v>
      </c>
      <c r="O130" s="370"/>
      <c r="P130" s="370"/>
      <c r="Q130" s="370">
        <f t="shared" ref="Q130:Q131" si="4">N130*36</f>
        <v>720</v>
      </c>
      <c r="R130" s="370"/>
      <c r="S130" s="370"/>
      <c r="T130" s="370">
        <f t="shared" ref="T130:T131" si="5">W130+Z130</f>
        <v>2</v>
      </c>
      <c r="U130" s="370"/>
      <c r="V130" s="370"/>
      <c r="W130" s="370">
        <v>1</v>
      </c>
      <c r="X130" s="370"/>
      <c r="Y130" s="370"/>
      <c r="Z130" s="370">
        <v>1</v>
      </c>
      <c r="AA130" s="370"/>
      <c r="AB130" s="370"/>
      <c r="AC130" s="370">
        <f>AF130+AH130</f>
        <v>1</v>
      </c>
      <c r="AD130" s="370"/>
      <c r="AE130" s="370"/>
      <c r="AF130" s="370">
        <v>0</v>
      </c>
      <c r="AG130" s="370"/>
      <c r="AH130" s="370">
        <v>1</v>
      </c>
      <c r="AI130" s="370"/>
      <c r="AJ130" s="370">
        <f t="shared" ref="AJ130:AJ131" si="6">AM130+AO130</f>
        <v>2</v>
      </c>
      <c r="AK130" s="370"/>
      <c r="AL130" s="370"/>
      <c r="AM130" s="370">
        <v>0</v>
      </c>
      <c r="AN130" s="370"/>
      <c r="AO130" s="370">
        <v>2</v>
      </c>
      <c r="AP130" s="370"/>
      <c r="AQ130" s="370">
        <f t="shared" ref="AQ130:AQ131" si="7">AT130+AV130</f>
        <v>0</v>
      </c>
      <c r="AR130" s="370"/>
      <c r="AS130" s="370"/>
      <c r="AT130" s="370"/>
      <c r="AU130" s="370"/>
      <c r="AV130" s="370"/>
      <c r="AW130" s="370"/>
      <c r="AX130" s="370"/>
      <c r="AY130" s="370"/>
      <c r="AZ130" s="370"/>
      <c r="BA130" s="370">
        <v>11</v>
      </c>
      <c r="BB130" s="370"/>
      <c r="BC130" s="370"/>
      <c r="BD130" s="382">
        <f t="shared" si="0"/>
        <v>52</v>
      </c>
      <c r="BE130" s="383"/>
      <c r="BF130" s="384"/>
    </row>
    <row r="131" spans="1:58" ht="12" customHeight="1" x14ac:dyDescent="0.15">
      <c r="A131" s="69" t="s">
        <v>107</v>
      </c>
      <c r="B131" s="370">
        <f t="shared" si="1"/>
        <v>24</v>
      </c>
      <c r="C131" s="370"/>
      <c r="D131" s="370"/>
      <c r="E131" s="370">
        <f t="shared" si="2"/>
        <v>864</v>
      </c>
      <c r="F131" s="370"/>
      <c r="G131" s="370"/>
      <c r="H131" s="370">
        <v>13</v>
      </c>
      <c r="I131" s="370"/>
      <c r="J131" s="370"/>
      <c r="K131" s="370">
        <f t="shared" si="3"/>
        <v>468</v>
      </c>
      <c r="L131" s="370"/>
      <c r="M131" s="370"/>
      <c r="N131" s="370">
        <v>11</v>
      </c>
      <c r="O131" s="370"/>
      <c r="P131" s="370"/>
      <c r="Q131" s="370">
        <f t="shared" si="4"/>
        <v>396</v>
      </c>
      <c r="R131" s="370"/>
      <c r="S131" s="370"/>
      <c r="T131" s="370">
        <f t="shared" si="5"/>
        <v>2</v>
      </c>
      <c r="U131" s="370"/>
      <c r="V131" s="370"/>
      <c r="W131" s="370">
        <v>1</v>
      </c>
      <c r="X131" s="370"/>
      <c r="Y131" s="370"/>
      <c r="Z131" s="370">
        <v>1</v>
      </c>
      <c r="AA131" s="370"/>
      <c r="AB131" s="370"/>
      <c r="AC131" s="370">
        <f>AF131+AH131</f>
        <v>1</v>
      </c>
      <c r="AD131" s="370"/>
      <c r="AE131" s="370"/>
      <c r="AF131" s="370">
        <v>1</v>
      </c>
      <c r="AG131" s="370"/>
      <c r="AH131" s="370">
        <v>0</v>
      </c>
      <c r="AI131" s="370"/>
      <c r="AJ131" s="370">
        <f t="shared" si="6"/>
        <v>4</v>
      </c>
      <c r="AK131" s="370"/>
      <c r="AL131" s="370"/>
      <c r="AM131" s="370">
        <v>2</v>
      </c>
      <c r="AN131" s="370"/>
      <c r="AO131" s="370">
        <v>2</v>
      </c>
      <c r="AP131" s="370"/>
      <c r="AQ131" s="370">
        <f t="shared" si="7"/>
        <v>4</v>
      </c>
      <c r="AR131" s="370"/>
      <c r="AS131" s="370"/>
      <c r="AT131" s="370">
        <v>0</v>
      </c>
      <c r="AU131" s="370"/>
      <c r="AV131" s="370">
        <v>4</v>
      </c>
      <c r="AW131" s="370"/>
      <c r="AX131" s="370">
        <v>6</v>
      </c>
      <c r="AY131" s="370"/>
      <c r="AZ131" s="370"/>
      <c r="BA131" s="370">
        <v>2</v>
      </c>
      <c r="BB131" s="370"/>
      <c r="BC131" s="370"/>
      <c r="BD131" s="382">
        <f>BA131+AJ131+AC131+T131+N131+H131+AQ131+AX131</f>
        <v>43</v>
      </c>
      <c r="BE131" s="383"/>
      <c r="BF131" s="384"/>
    </row>
    <row r="132" spans="1:58" ht="12" customHeight="1" x14ac:dyDescent="0.15">
      <c r="A132" s="75" t="s">
        <v>42</v>
      </c>
      <c r="B132" s="381">
        <f>B129+B130+B131</f>
        <v>99</v>
      </c>
      <c r="C132" s="381"/>
      <c r="D132" s="381"/>
      <c r="E132" s="381">
        <f t="shared" ref="E132" si="8">E129+E130+E131</f>
        <v>3564</v>
      </c>
      <c r="F132" s="381"/>
      <c r="G132" s="381"/>
      <c r="H132" s="381">
        <f t="shared" ref="H132" si="9">H129+H130+H131</f>
        <v>46</v>
      </c>
      <c r="I132" s="381"/>
      <c r="J132" s="381"/>
      <c r="K132" s="381">
        <f t="shared" ref="K132" si="10">K129+K130+K131</f>
        <v>1656</v>
      </c>
      <c r="L132" s="381"/>
      <c r="M132" s="381"/>
      <c r="N132" s="381">
        <f t="shared" ref="N132" si="11">N129+N130+N131</f>
        <v>53</v>
      </c>
      <c r="O132" s="381"/>
      <c r="P132" s="381"/>
      <c r="Q132" s="381">
        <f t="shared" ref="Q132" si="12">Q129+Q130+Q131</f>
        <v>1908</v>
      </c>
      <c r="R132" s="381"/>
      <c r="S132" s="381"/>
      <c r="T132" s="381">
        <f>T129+T130+T131</f>
        <v>6</v>
      </c>
      <c r="U132" s="381"/>
      <c r="V132" s="381"/>
      <c r="W132" s="381">
        <f t="shared" ref="W132" si="13">W129+W130+W131</f>
        <v>2</v>
      </c>
      <c r="X132" s="381"/>
      <c r="Y132" s="381"/>
      <c r="Z132" s="381">
        <f t="shared" ref="Z132" si="14">Z129+Z130+Z131</f>
        <v>4</v>
      </c>
      <c r="AA132" s="381"/>
      <c r="AB132" s="381"/>
      <c r="AC132" s="381">
        <f>AC129+AC130+AC131</f>
        <v>2</v>
      </c>
      <c r="AD132" s="381"/>
      <c r="AE132" s="381"/>
      <c r="AF132" s="381">
        <v>1</v>
      </c>
      <c r="AG132" s="381"/>
      <c r="AH132" s="381">
        <v>1</v>
      </c>
      <c r="AI132" s="381"/>
      <c r="AJ132" s="381">
        <v>6</v>
      </c>
      <c r="AK132" s="381"/>
      <c r="AL132" s="381"/>
      <c r="AM132" s="381">
        <v>2</v>
      </c>
      <c r="AN132" s="381"/>
      <c r="AO132" s="381">
        <v>4</v>
      </c>
      <c r="AP132" s="381"/>
      <c r="AQ132" s="381">
        <v>4</v>
      </c>
      <c r="AR132" s="381"/>
      <c r="AS132" s="381"/>
      <c r="AT132" s="381">
        <v>0</v>
      </c>
      <c r="AU132" s="381"/>
      <c r="AV132" s="381">
        <v>4</v>
      </c>
      <c r="AW132" s="381"/>
      <c r="AX132" s="381">
        <v>6</v>
      </c>
      <c r="AY132" s="381"/>
      <c r="AZ132" s="381"/>
      <c r="BA132" s="381">
        <f>BA129+BA130+BA131</f>
        <v>24</v>
      </c>
      <c r="BB132" s="381"/>
      <c r="BC132" s="381"/>
      <c r="BD132" s="370">
        <f>BD129+BD130+BD131</f>
        <v>147</v>
      </c>
      <c r="BE132" s="370"/>
      <c r="BF132" s="370"/>
    </row>
    <row r="133" spans="1:58" ht="12" customHeight="1" x14ac:dyDescent="0.15">
      <c r="A133" s="380"/>
      <c r="B133" s="380"/>
      <c r="C133" s="380"/>
      <c r="D133" s="380"/>
      <c r="E133" s="380"/>
      <c r="F133" s="380"/>
      <c r="G133" s="380"/>
      <c r="H133" s="380"/>
      <c r="I133" s="380"/>
      <c r="J133" s="380"/>
      <c r="K133" s="380"/>
      <c r="L133" s="380"/>
      <c r="M133" s="380"/>
      <c r="N133" s="380"/>
      <c r="O133" s="380"/>
      <c r="P133" s="380"/>
      <c r="Q133" s="380"/>
      <c r="R133" s="380"/>
      <c r="S133" s="380"/>
      <c r="T133" s="380"/>
      <c r="U133" s="380"/>
      <c r="V133" s="380"/>
      <c r="W133" s="380"/>
      <c r="X133" s="380"/>
      <c r="Y133" s="380"/>
      <c r="Z133" s="380"/>
      <c r="AA133" s="380"/>
      <c r="AB133" s="380"/>
      <c r="AC133" s="380"/>
      <c r="AD133" s="380"/>
      <c r="AE133" s="380"/>
      <c r="AF133" s="380"/>
      <c r="AG133" s="380"/>
      <c r="AH133" s="380"/>
      <c r="AI133" s="380"/>
      <c r="AJ133" s="380"/>
      <c r="AK133" s="380"/>
      <c r="AL133" s="380"/>
      <c r="AM133" s="380"/>
      <c r="AN133" s="380"/>
      <c r="AO133" s="380"/>
      <c r="AP133" s="380"/>
      <c r="AQ133" s="380"/>
      <c r="AR133" s="380"/>
      <c r="AS133" s="380"/>
      <c r="AT133" s="380"/>
      <c r="AU133" s="380"/>
      <c r="AV133" s="380"/>
      <c r="AW133" s="380"/>
      <c r="AX133" s="380"/>
      <c r="AY133" s="380"/>
      <c r="AZ133" s="380"/>
      <c r="BA133" s="380"/>
      <c r="BB133" s="380"/>
      <c r="BC133" s="374"/>
      <c r="BD133" s="374"/>
      <c r="BE133" s="374"/>
      <c r="BF133" s="374"/>
    </row>
    <row r="134" spans="1:58" ht="3" hidden="1" customHeight="1" x14ac:dyDescent="0.15">
      <c r="A134" s="375" t="s">
        <v>61</v>
      </c>
      <c r="B134" s="375" t="s">
        <v>142</v>
      </c>
      <c r="C134" s="375"/>
      <c r="D134" s="375"/>
      <c r="E134" s="375"/>
      <c r="F134" s="375"/>
      <c r="G134" s="375"/>
      <c r="H134" s="375"/>
      <c r="I134" s="375"/>
      <c r="J134" s="375"/>
      <c r="K134" s="375"/>
      <c r="L134" s="375"/>
      <c r="M134" s="375"/>
      <c r="N134" s="375"/>
      <c r="O134" s="375"/>
      <c r="P134" s="375"/>
      <c r="Q134" s="375"/>
      <c r="R134" s="375"/>
      <c r="S134" s="375"/>
      <c r="T134" s="375" t="s">
        <v>129</v>
      </c>
      <c r="U134" s="375"/>
      <c r="V134" s="375"/>
      <c r="W134" s="375"/>
      <c r="X134" s="375"/>
      <c r="Y134" s="375"/>
      <c r="Z134" s="375"/>
      <c r="AA134" s="375"/>
      <c r="AB134" s="375"/>
      <c r="AC134" s="375" t="s">
        <v>130</v>
      </c>
      <c r="AD134" s="375"/>
      <c r="AE134" s="375"/>
      <c r="AF134" s="375"/>
      <c r="AG134" s="375"/>
      <c r="AH134" s="375"/>
      <c r="AI134" s="375"/>
      <c r="AJ134" s="375"/>
      <c r="AK134" s="375"/>
      <c r="AL134" s="375"/>
      <c r="AM134" s="375"/>
      <c r="AN134" s="375"/>
      <c r="AO134" s="375"/>
      <c r="AP134" s="375"/>
      <c r="AQ134" s="375" t="s">
        <v>131</v>
      </c>
      <c r="AR134" s="375"/>
      <c r="AS134" s="375"/>
      <c r="AT134" s="375"/>
      <c r="AU134" s="375"/>
      <c r="AV134" s="375"/>
      <c r="AW134" s="375" t="s">
        <v>132</v>
      </c>
      <c r="AX134" s="375"/>
      <c r="AY134" s="375"/>
      <c r="AZ134" s="375" t="s">
        <v>42</v>
      </c>
      <c r="BA134" s="375"/>
      <c r="BB134" s="375"/>
      <c r="BC134" s="375"/>
      <c r="BD134" s="374" t="s">
        <v>134</v>
      </c>
      <c r="BE134" s="374"/>
      <c r="BF134" s="374"/>
    </row>
    <row r="135" spans="1:58" ht="13.5" hidden="1" customHeight="1" x14ac:dyDescent="0.15">
      <c r="A135" s="375"/>
      <c r="B135" s="375"/>
      <c r="C135" s="375"/>
      <c r="D135" s="375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 t="s">
        <v>135</v>
      </c>
      <c r="AD135" s="375"/>
      <c r="AE135" s="375"/>
      <c r="AF135" s="375"/>
      <c r="AG135" s="375"/>
      <c r="AH135" s="375"/>
      <c r="AI135" s="375"/>
      <c r="AJ135" s="375" t="s">
        <v>60</v>
      </c>
      <c r="AK135" s="375"/>
      <c r="AL135" s="375"/>
      <c r="AM135" s="375"/>
      <c r="AN135" s="375"/>
      <c r="AO135" s="375"/>
      <c r="AP135" s="375"/>
      <c r="AQ135" s="375" t="s">
        <v>136</v>
      </c>
      <c r="AR135" s="375"/>
      <c r="AS135" s="375"/>
      <c r="AT135" s="375" t="s">
        <v>137</v>
      </c>
      <c r="AU135" s="375"/>
      <c r="AV135" s="375"/>
      <c r="AW135" s="375"/>
      <c r="AX135" s="376"/>
      <c r="AY135" s="375"/>
      <c r="AZ135" s="375"/>
      <c r="BA135" s="376"/>
      <c r="BB135" s="376"/>
      <c r="BC135" s="375"/>
      <c r="BD135" s="374"/>
      <c r="BE135" s="376"/>
      <c r="BF135" s="374"/>
    </row>
    <row r="136" spans="1:58" ht="13.5" hidden="1" customHeight="1" x14ac:dyDescent="0.15">
      <c r="A136" s="375"/>
      <c r="B136" s="375" t="s">
        <v>42</v>
      </c>
      <c r="C136" s="375"/>
      <c r="D136" s="375"/>
      <c r="E136" s="375"/>
      <c r="F136" s="375"/>
      <c r="G136" s="375"/>
      <c r="H136" s="375" t="s">
        <v>138</v>
      </c>
      <c r="I136" s="375"/>
      <c r="J136" s="375"/>
      <c r="K136" s="375"/>
      <c r="L136" s="375"/>
      <c r="M136" s="375"/>
      <c r="N136" s="375" t="s">
        <v>139</v>
      </c>
      <c r="O136" s="375"/>
      <c r="P136" s="375"/>
      <c r="Q136" s="375"/>
      <c r="R136" s="375"/>
      <c r="S136" s="375"/>
      <c r="T136" s="375" t="s">
        <v>42</v>
      </c>
      <c r="U136" s="375"/>
      <c r="V136" s="375"/>
      <c r="W136" s="375" t="s">
        <v>138</v>
      </c>
      <c r="X136" s="375"/>
      <c r="Y136" s="375"/>
      <c r="Z136" s="375" t="s">
        <v>139</v>
      </c>
      <c r="AA136" s="375"/>
      <c r="AB136" s="375"/>
      <c r="AC136" s="375" t="s">
        <v>42</v>
      </c>
      <c r="AD136" s="375"/>
      <c r="AE136" s="375"/>
      <c r="AF136" s="375" t="s">
        <v>138</v>
      </c>
      <c r="AG136" s="375"/>
      <c r="AH136" s="375" t="s">
        <v>139</v>
      </c>
      <c r="AI136" s="375"/>
      <c r="AJ136" s="375" t="s">
        <v>42</v>
      </c>
      <c r="AK136" s="375"/>
      <c r="AL136" s="375"/>
      <c r="AM136" s="375" t="s">
        <v>138</v>
      </c>
      <c r="AN136" s="375"/>
      <c r="AO136" s="375" t="s">
        <v>139</v>
      </c>
      <c r="AP136" s="375"/>
      <c r="AQ136" s="375"/>
      <c r="AR136" s="375"/>
      <c r="AS136" s="375"/>
      <c r="AT136" s="375"/>
      <c r="AU136" s="375"/>
      <c r="AV136" s="375"/>
      <c r="AW136" s="375"/>
      <c r="AX136" s="375"/>
      <c r="AY136" s="375"/>
      <c r="AZ136" s="375"/>
      <c r="BA136" s="376"/>
      <c r="BB136" s="376"/>
      <c r="BC136" s="375"/>
      <c r="BD136" s="374"/>
      <c r="BE136" s="376"/>
      <c r="BF136" s="374"/>
    </row>
    <row r="137" spans="1:58" ht="13.5" hidden="1" customHeight="1" x14ac:dyDescent="0.15">
      <c r="A137" s="375"/>
      <c r="B137" s="378" t="s">
        <v>140</v>
      </c>
      <c r="C137" s="378"/>
      <c r="D137" s="378"/>
      <c r="E137" s="378" t="s">
        <v>141</v>
      </c>
      <c r="F137" s="378"/>
      <c r="G137" s="378"/>
      <c r="H137" s="378" t="s">
        <v>140</v>
      </c>
      <c r="I137" s="378"/>
      <c r="J137" s="378"/>
      <c r="K137" s="378" t="s">
        <v>141</v>
      </c>
      <c r="L137" s="378"/>
      <c r="M137" s="378"/>
      <c r="N137" s="378" t="s">
        <v>140</v>
      </c>
      <c r="O137" s="378"/>
      <c r="P137" s="378"/>
      <c r="Q137" s="378" t="s">
        <v>141</v>
      </c>
      <c r="R137" s="378"/>
      <c r="S137" s="378"/>
      <c r="T137" s="378" t="s">
        <v>140</v>
      </c>
      <c r="U137" s="378"/>
      <c r="V137" s="378"/>
      <c r="W137" s="378" t="s">
        <v>140</v>
      </c>
      <c r="X137" s="378"/>
      <c r="Y137" s="378"/>
      <c r="Z137" s="378" t="s">
        <v>140</v>
      </c>
      <c r="AA137" s="378"/>
      <c r="AB137" s="378"/>
      <c r="AC137" s="378" t="s">
        <v>140</v>
      </c>
      <c r="AD137" s="378"/>
      <c r="AE137" s="378"/>
      <c r="AF137" s="378" t="s">
        <v>140</v>
      </c>
      <c r="AG137" s="378"/>
      <c r="AH137" s="378" t="s">
        <v>140</v>
      </c>
      <c r="AI137" s="378"/>
      <c r="AJ137" s="378" t="s">
        <v>140</v>
      </c>
      <c r="AK137" s="378"/>
      <c r="AL137" s="378"/>
      <c r="AM137" s="378" t="s">
        <v>140</v>
      </c>
      <c r="AN137" s="378"/>
      <c r="AO137" s="378" t="s">
        <v>140</v>
      </c>
      <c r="AP137" s="378"/>
      <c r="AQ137" s="378" t="s">
        <v>140</v>
      </c>
      <c r="AR137" s="378"/>
      <c r="AS137" s="378"/>
      <c r="AT137" s="378" t="s">
        <v>140</v>
      </c>
      <c r="AU137" s="378"/>
      <c r="AV137" s="378"/>
      <c r="AW137" s="378" t="s">
        <v>140</v>
      </c>
      <c r="AX137" s="378"/>
      <c r="AY137" s="378"/>
      <c r="AZ137" s="105" t="s">
        <v>140</v>
      </c>
      <c r="BA137" s="375"/>
      <c r="BB137" s="375"/>
      <c r="BC137" s="375"/>
      <c r="BD137" s="374"/>
      <c r="BE137" s="374"/>
      <c r="BF137" s="374"/>
    </row>
    <row r="138" spans="1:58" ht="13.5" hidden="1" customHeight="1" x14ac:dyDescent="0.15">
      <c r="A138" s="76" t="s">
        <v>105</v>
      </c>
      <c r="B138" s="379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79"/>
      <c r="S138" s="379"/>
      <c r="T138" s="379"/>
      <c r="U138" s="379"/>
      <c r="V138" s="379"/>
      <c r="W138" s="379"/>
      <c r="X138" s="379"/>
      <c r="Y138" s="379"/>
      <c r="Z138" s="379"/>
      <c r="AA138" s="379"/>
      <c r="AB138" s="379"/>
      <c r="AC138" s="379"/>
      <c r="AD138" s="379"/>
      <c r="AE138" s="379"/>
      <c r="AF138" s="379"/>
      <c r="AG138" s="379"/>
      <c r="AH138" s="379"/>
      <c r="AI138" s="379"/>
      <c r="AJ138" s="379"/>
      <c r="AK138" s="379"/>
      <c r="AL138" s="379"/>
      <c r="AM138" s="379"/>
      <c r="AN138" s="379"/>
      <c r="AO138" s="379"/>
      <c r="AP138" s="379"/>
      <c r="AQ138" s="379"/>
      <c r="AR138" s="379"/>
      <c r="AS138" s="379"/>
      <c r="AT138" s="379"/>
      <c r="AU138" s="379"/>
      <c r="AV138" s="379"/>
      <c r="AW138" s="379"/>
      <c r="AX138" s="379"/>
      <c r="AY138" s="379"/>
      <c r="AZ138" s="107"/>
      <c r="BA138" s="371"/>
      <c r="BB138" s="371"/>
      <c r="BC138" s="371"/>
      <c r="BD138" s="371"/>
      <c r="BE138" s="371"/>
      <c r="BF138" s="371"/>
    </row>
    <row r="139" spans="1:58" ht="13.5" hidden="1" customHeight="1" x14ac:dyDescent="0.15">
      <c r="A139" s="76" t="s">
        <v>106</v>
      </c>
      <c r="B139" s="379"/>
      <c r="C139" s="379"/>
      <c r="D139" s="379"/>
      <c r="E139" s="379"/>
      <c r="F139" s="379"/>
      <c r="G139" s="379"/>
      <c r="H139" s="379"/>
      <c r="I139" s="379"/>
      <c r="J139" s="379"/>
      <c r="K139" s="379"/>
      <c r="L139" s="379"/>
      <c r="M139" s="379"/>
      <c r="N139" s="379"/>
      <c r="O139" s="379"/>
      <c r="P139" s="379"/>
      <c r="Q139" s="379"/>
      <c r="R139" s="379"/>
      <c r="S139" s="379"/>
      <c r="T139" s="379"/>
      <c r="U139" s="379"/>
      <c r="V139" s="379"/>
      <c r="W139" s="379"/>
      <c r="X139" s="379"/>
      <c r="Y139" s="379"/>
      <c r="Z139" s="379"/>
      <c r="AA139" s="379"/>
      <c r="AB139" s="379"/>
      <c r="AC139" s="379"/>
      <c r="AD139" s="379"/>
      <c r="AE139" s="379"/>
      <c r="AF139" s="379"/>
      <c r="AG139" s="379"/>
      <c r="AH139" s="379"/>
      <c r="AI139" s="379"/>
      <c r="AJ139" s="379"/>
      <c r="AK139" s="379"/>
      <c r="AL139" s="379"/>
      <c r="AM139" s="379"/>
      <c r="AN139" s="379"/>
      <c r="AO139" s="379"/>
      <c r="AP139" s="379"/>
      <c r="AQ139" s="379"/>
      <c r="AR139" s="379"/>
      <c r="AS139" s="379"/>
      <c r="AT139" s="379"/>
      <c r="AU139" s="379"/>
      <c r="AV139" s="379"/>
      <c r="AW139" s="379"/>
      <c r="AX139" s="379"/>
      <c r="AY139" s="379"/>
      <c r="AZ139" s="107"/>
      <c r="BA139" s="371"/>
      <c r="BB139" s="371"/>
      <c r="BC139" s="371"/>
      <c r="BD139" s="371"/>
      <c r="BE139" s="371"/>
      <c r="BF139" s="371"/>
    </row>
    <row r="140" spans="1:58" ht="13.5" hidden="1" customHeight="1" x14ac:dyDescent="0.15">
      <c r="A140" s="76" t="s">
        <v>107</v>
      </c>
      <c r="B140" s="379"/>
      <c r="C140" s="379"/>
      <c r="D140" s="379"/>
      <c r="E140" s="379"/>
      <c r="F140" s="379"/>
      <c r="G140" s="379"/>
      <c r="H140" s="379"/>
      <c r="I140" s="379"/>
      <c r="J140" s="379"/>
      <c r="K140" s="379"/>
      <c r="L140" s="379"/>
      <c r="M140" s="379"/>
      <c r="N140" s="379"/>
      <c r="O140" s="379"/>
      <c r="P140" s="379"/>
      <c r="Q140" s="379"/>
      <c r="R140" s="379"/>
      <c r="S140" s="379"/>
      <c r="T140" s="379"/>
      <c r="U140" s="379"/>
      <c r="V140" s="379"/>
      <c r="W140" s="379"/>
      <c r="X140" s="379"/>
      <c r="Y140" s="379"/>
      <c r="Z140" s="379"/>
      <c r="AA140" s="379"/>
      <c r="AB140" s="379"/>
      <c r="AC140" s="379"/>
      <c r="AD140" s="379"/>
      <c r="AE140" s="379"/>
      <c r="AF140" s="379"/>
      <c r="AG140" s="379"/>
      <c r="AH140" s="379"/>
      <c r="AI140" s="379"/>
      <c r="AJ140" s="379"/>
      <c r="AK140" s="379"/>
      <c r="AL140" s="379"/>
      <c r="AM140" s="379"/>
      <c r="AN140" s="379"/>
      <c r="AO140" s="379"/>
      <c r="AP140" s="379"/>
      <c r="AQ140" s="379"/>
      <c r="AR140" s="379"/>
      <c r="AS140" s="379"/>
      <c r="AT140" s="379"/>
      <c r="AU140" s="379"/>
      <c r="AV140" s="379"/>
      <c r="AW140" s="379"/>
      <c r="AX140" s="379"/>
      <c r="AY140" s="379"/>
      <c r="AZ140" s="107"/>
      <c r="BA140" s="371"/>
      <c r="BB140" s="371"/>
      <c r="BC140" s="371"/>
      <c r="BD140" s="371"/>
      <c r="BE140" s="371"/>
      <c r="BF140" s="371"/>
    </row>
    <row r="141" spans="1:58" ht="13.5" hidden="1" customHeight="1" x14ac:dyDescent="0.15">
      <c r="A141" s="76" t="s">
        <v>108</v>
      </c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  <c r="M141" s="379"/>
      <c r="N141" s="379"/>
      <c r="O141" s="379"/>
      <c r="P141" s="379"/>
      <c r="Q141" s="379"/>
      <c r="R141" s="379"/>
      <c r="S141" s="379"/>
      <c r="T141" s="379"/>
      <c r="U141" s="379"/>
      <c r="V141" s="379"/>
      <c r="W141" s="379"/>
      <c r="X141" s="379"/>
      <c r="Y141" s="379"/>
      <c r="Z141" s="379"/>
      <c r="AA141" s="379"/>
      <c r="AB141" s="379"/>
      <c r="AC141" s="379"/>
      <c r="AD141" s="379"/>
      <c r="AE141" s="379"/>
      <c r="AF141" s="371"/>
      <c r="AG141" s="371"/>
      <c r="AH141" s="379"/>
      <c r="AI141" s="379"/>
      <c r="AJ141" s="379"/>
      <c r="AK141" s="379"/>
      <c r="AL141" s="379"/>
      <c r="AM141" s="379"/>
      <c r="AN141" s="379"/>
      <c r="AO141" s="379"/>
      <c r="AP141" s="379"/>
      <c r="AQ141" s="379"/>
      <c r="AR141" s="379"/>
      <c r="AS141" s="379"/>
      <c r="AT141" s="379"/>
      <c r="AU141" s="379"/>
      <c r="AV141" s="379"/>
      <c r="AW141" s="379"/>
      <c r="AX141" s="379"/>
      <c r="AY141" s="379"/>
      <c r="AZ141" s="107"/>
      <c r="BA141" s="371"/>
      <c r="BB141" s="371"/>
      <c r="BC141" s="371"/>
      <c r="BD141" s="371"/>
      <c r="BE141" s="371"/>
      <c r="BF141" s="371"/>
    </row>
    <row r="142" spans="1:58" ht="13.5" hidden="1" customHeight="1" x14ac:dyDescent="0.15">
      <c r="A142" s="76" t="s">
        <v>109</v>
      </c>
      <c r="B142" s="379"/>
      <c r="C142" s="379"/>
      <c r="D142" s="379"/>
      <c r="E142" s="379"/>
      <c r="F142" s="379"/>
      <c r="G142" s="379"/>
      <c r="H142" s="379"/>
      <c r="I142" s="379"/>
      <c r="J142" s="379"/>
      <c r="K142" s="379"/>
      <c r="L142" s="379"/>
      <c r="M142" s="379"/>
      <c r="N142" s="379"/>
      <c r="O142" s="379"/>
      <c r="P142" s="379"/>
      <c r="Q142" s="379"/>
      <c r="R142" s="379"/>
      <c r="S142" s="379"/>
      <c r="T142" s="379"/>
      <c r="U142" s="379"/>
      <c r="V142" s="379"/>
      <c r="W142" s="379"/>
      <c r="X142" s="379"/>
      <c r="Y142" s="379"/>
      <c r="Z142" s="379"/>
      <c r="AA142" s="379"/>
      <c r="AB142" s="379"/>
      <c r="AC142" s="379"/>
      <c r="AD142" s="379"/>
      <c r="AE142" s="379"/>
      <c r="AF142" s="379"/>
      <c r="AG142" s="379"/>
      <c r="AH142" s="379"/>
      <c r="AI142" s="379"/>
      <c r="AJ142" s="379"/>
      <c r="AK142" s="379"/>
      <c r="AL142" s="379"/>
      <c r="AM142" s="379"/>
      <c r="AN142" s="379"/>
      <c r="AO142" s="379"/>
      <c r="AP142" s="379"/>
      <c r="AQ142" s="379"/>
      <c r="AR142" s="379"/>
      <c r="AS142" s="379"/>
      <c r="AT142" s="379"/>
      <c r="AU142" s="379"/>
      <c r="AV142" s="379"/>
      <c r="AW142" s="379"/>
      <c r="AX142" s="379"/>
      <c r="AY142" s="379"/>
      <c r="AZ142" s="107"/>
      <c r="BA142" s="371"/>
      <c r="BB142" s="371"/>
      <c r="BC142" s="371"/>
      <c r="BD142" s="371"/>
      <c r="BE142" s="371"/>
      <c r="BF142" s="371"/>
    </row>
    <row r="143" spans="1:58" ht="13.5" hidden="1" customHeight="1" x14ac:dyDescent="0.15">
      <c r="A143" s="76" t="s">
        <v>110</v>
      </c>
      <c r="B143" s="379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  <c r="M143" s="379"/>
      <c r="N143" s="379"/>
      <c r="O143" s="379"/>
      <c r="P143" s="379"/>
      <c r="Q143" s="379"/>
      <c r="R143" s="379"/>
      <c r="S143" s="379"/>
      <c r="T143" s="379"/>
      <c r="U143" s="379"/>
      <c r="V143" s="379"/>
      <c r="W143" s="379"/>
      <c r="X143" s="379"/>
      <c r="Y143" s="379"/>
      <c r="Z143" s="379"/>
      <c r="AA143" s="379"/>
      <c r="AB143" s="379"/>
      <c r="AC143" s="379"/>
      <c r="AD143" s="379"/>
      <c r="AE143" s="379"/>
      <c r="AF143" s="379"/>
      <c r="AG143" s="379"/>
      <c r="AH143" s="379"/>
      <c r="AI143" s="379"/>
      <c r="AJ143" s="379"/>
      <c r="AK143" s="379"/>
      <c r="AL143" s="379"/>
      <c r="AM143" s="379"/>
      <c r="AN143" s="379"/>
      <c r="AO143" s="379"/>
      <c r="AP143" s="379"/>
      <c r="AQ143" s="379"/>
      <c r="AR143" s="379"/>
      <c r="AS143" s="379"/>
      <c r="AT143" s="379"/>
      <c r="AU143" s="379"/>
      <c r="AV143" s="379"/>
      <c r="AW143" s="379"/>
      <c r="AX143" s="379"/>
      <c r="AY143" s="379"/>
      <c r="AZ143" s="107"/>
      <c r="BA143" s="371"/>
      <c r="BB143" s="371"/>
      <c r="BC143" s="371"/>
      <c r="BD143" s="371"/>
      <c r="BE143" s="371"/>
      <c r="BF143" s="371"/>
    </row>
    <row r="144" spans="1:58" ht="13.5" hidden="1" customHeight="1" x14ac:dyDescent="0.15">
      <c r="A144" s="76" t="s">
        <v>111</v>
      </c>
      <c r="B144" s="379"/>
      <c r="C144" s="379"/>
      <c r="D144" s="379"/>
      <c r="E144" s="379"/>
      <c r="F144" s="379"/>
      <c r="G144" s="379"/>
      <c r="H144" s="379"/>
      <c r="I144" s="379"/>
      <c r="J144" s="379"/>
      <c r="K144" s="379"/>
      <c r="L144" s="379"/>
      <c r="M144" s="379"/>
      <c r="N144" s="379"/>
      <c r="O144" s="379"/>
      <c r="P144" s="379"/>
      <c r="Q144" s="379"/>
      <c r="R144" s="379"/>
      <c r="S144" s="379"/>
      <c r="T144" s="379"/>
      <c r="U144" s="379"/>
      <c r="V144" s="379"/>
      <c r="W144" s="379"/>
      <c r="X144" s="379"/>
      <c r="Y144" s="379"/>
      <c r="Z144" s="379"/>
      <c r="AA144" s="379"/>
      <c r="AB144" s="379"/>
      <c r="AC144" s="379"/>
      <c r="AD144" s="379"/>
      <c r="AE144" s="379"/>
      <c r="AF144" s="379"/>
      <c r="AG144" s="379"/>
      <c r="AH144" s="379"/>
      <c r="AI144" s="379"/>
      <c r="AJ144" s="379"/>
      <c r="AK144" s="379"/>
      <c r="AL144" s="379"/>
      <c r="AM144" s="379"/>
      <c r="AN144" s="379"/>
      <c r="AO144" s="379"/>
      <c r="AP144" s="379"/>
      <c r="AQ144" s="379"/>
      <c r="AR144" s="379"/>
      <c r="AS144" s="379"/>
      <c r="AT144" s="379"/>
      <c r="AU144" s="379"/>
      <c r="AV144" s="379"/>
      <c r="AW144" s="379"/>
      <c r="AX144" s="379"/>
      <c r="AY144" s="379"/>
      <c r="AZ144" s="107"/>
      <c r="BA144" s="371"/>
      <c r="BB144" s="371"/>
      <c r="BC144" s="371"/>
      <c r="BD144" s="371"/>
      <c r="BE144" s="371"/>
      <c r="BF144" s="371"/>
    </row>
    <row r="145" spans="1:58" ht="13.5" hidden="1" customHeight="1" x14ac:dyDescent="0.15">
      <c r="A145" s="76" t="s">
        <v>112</v>
      </c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  <c r="M145" s="379"/>
      <c r="N145" s="379"/>
      <c r="O145" s="379"/>
      <c r="P145" s="379"/>
      <c r="Q145" s="379"/>
      <c r="R145" s="379"/>
      <c r="S145" s="379"/>
      <c r="T145" s="379"/>
      <c r="U145" s="379"/>
      <c r="V145" s="379"/>
      <c r="W145" s="379"/>
      <c r="X145" s="379"/>
      <c r="Y145" s="379"/>
      <c r="Z145" s="379"/>
      <c r="AA145" s="379"/>
      <c r="AB145" s="379"/>
      <c r="AC145" s="379"/>
      <c r="AD145" s="379"/>
      <c r="AE145" s="379"/>
      <c r="AF145" s="379"/>
      <c r="AG145" s="379"/>
      <c r="AH145" s="379"/>
      <c r="AI145" s="379"/>
      <c r="AJ145" s="379"/>
      <c r="AK145" s="379"/>
      <c r="AL145" s="379"/>
      <c r="AM145" s="379"/>
      <c r="AN145" s="379"/>
      <c r="AO145" s="379"/>
      <c r="AP145" s="379"/>
      <c r="AQ145" s="379"/>
      <c r="AR145" s="379"/>
      <c r="AS145" s="379"/>
      <c r="AT145" s="379"/>
      <c r="AU145" s="379"/>
      <c r="AV145" s="379"/>
      <c r="AW145" s="379"/>
      <c r="AX145" s="379"/>
      <c r="AY145" s="379"/>
      <c r="AZ145" s="107"/>
      <c r="BA145" s="371"/>
      <c r="BB145" s="371"/>
      <c r="BC145" s="371"/>
      <c r="BD145" s="371"/>
      <c r="BE145" s="371"/>
      <c r="BF145" s="371"/>
    </row>
    <row r="146" spans="1:58" ht="13.5" hidden="1" customHeight="1" x14ac:dyDescent="0.15">
      <c r="A146" s="76" t="s">
        <v>113</v>
      </c>
      <c r="B146" s="379"/>
      <c r="C146" s="379"/>
      <c r="D146" s="379"/>
      <c r="E146" s="379"/>
      <c r="F146" s="379"/>
      <c r="G146" s="379"/>
      <c r="H146" s="379"/>
      <c r="I146" s="379"/>
      <c r="J146" s="379"/>
      <c r="K146" s="379"/>
      <c r="L146" s="379"/>
      <c r="M146" s="379"/>
      <c r="N146" s="379"/>
      <c r="O146" s="379"/>
      <c r="P146" s="379"/>
      <c r="Q146" s="379"/>
      <c r="R146" s="379"/>
      <c r="S146" s="379"/>
      <c r="T146" s="379"/>
      <c r="U146" s="379"/>
      <c r="V146" s="379"/>
      <c r="W146" s="379"/>
      <c r="X146" s="379"/>
      <c r="Y146" s="379"/>
      <c r="Z146" s="379"/>
      <c r="AA146" s="379"/>
      <c r="AB146" s="379"/>
      <c r="AC146" s="379"/>
      <c r="AD146" s="379"/>
      <c r="AE146" s="379"/>
      <c r="AF146" s="379"/>
      <c r="AG146" s="379"/>
      <c r="AH146" s="379"/>
      <c r="AI146" s="379"/>
      <c r="AJ146" s="379"/>
      <c r="AK146" s="379"/>
      <c r="AL146" s="379"/>
      <c r="AM146" s="379"/>
      <c r="AN146" s="379"/>
      <c r="AO146" s="379"/>
      <c r="AP146" s="379"/>
      <c r="AQ146" s="379"/>
      <c r="AR146" s="379"/>
      <c r="AS146" s="379"/>
      <c r="AT146" s="379"/>
      <c r="AU146" s="379"/>
      <c r="AV146" s="379"/>
      <c r="AW146" s="379"/>
      <c r="AX146" s="379"/>
      <c r="AY146" s="379"/>
      <c r="AZ146" s="107"/>
      <c r="BA146" s="371"/>
      <c r="BB146" s="371"/>
      <c r="BC146" s="371"/>
      <c r="BD146" s="371"/>
      <c r="BE146" s="371"/>
      <c r="BF146" s="371"/>
    </row>
    <row r="147" spans="1:58" ht="13.5" hidden="1" customHeight="1" x14ac:dyDescent="0.15">
      <c r="A147" s="76" t="s">
        <v>114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  <c r="M147" s="379"/>
      <c r="N147" s="379"/>
      <c r="O147" s="379"/>
      <c r="P147" s="379"/>
      <c r="Q147" s="379"/>
      <c r="R147" s="379"/>
      <c r="S147" s="379"/>
      <c r="T147" s="379"/>
      <c r="U147" s="379"/>
      <c r="V147" s="379"/>
      <c r="W147" s="379"/>
      <c r="X147" s="379"/>
      <c r="Y147" s="379"/>
      <c r="Z147" s="379"/>
      <c r="AA147" s="379"/>
      <c r="AB147" s="379"/>
      <c r="AC147" s="379"/>
      <c r="AD147" s="379"/>
      <c r="AE147" s="379"/>
      <c r="AF147" s="379"/>
      <c r="AG147" s="379"/>
      <c r="AH147" s="379"/>
      <c r="AI147" s="379"/>
      <c r="AJ147" s="379"/>
      <c r="AK147" s="379"/>
      <c r="AL147" s="379"/>
      <c r="AM147" s="379"/>
      <c r="AN147" s="379"/>
      <c r="AO147" s="379"/>
      <c r="AP147" s="379"/>
      <c r="AQ147" s="379"/>
      <c r="AR147" s="379"/>
      <c r="AS147" s="379"/>
      <c r="AT147" s="379"/>
      <c r="AU147" s="379"/>
      <c r="AV147" s="379"/>
      <c r="AW147" s="379"/>
      <c r="AX147" s="379"/>
      <c r="AY147" s="379"/>
      <c r="AZ147" s="107"/>
      <c r="BA147" s="371"/>
      <c r="BB147" s="371"/>
      <c r="BC147" s="371"/>
      <c r="BD147" s="371"/>
      <c r="BE147" s="371"/>
      <c r="BF147" s="371"/>
    </row>
    <row r="148" spans="1:58" ht="13.5" hidden="1" customHeight="1" x14ac:dyDescent="0.15">
      <c r="A148" s="76" t="s">
        <v>115</v>
      </c>
      <c r="B148" s="379"/>
      <c r="C148" s="379"/>
      <c r="D148" s="379"/>
      <c r="E148" s="379"/>
      <c r="F148" s="379"/>
      <c r="G148" s="379"/>
      <c r="H148" s="379"/>
      <c r="I148" s="379"/>
      <c r="J148" s="379"/>
      <c r="K148" s="379"/>
      <c r="L148" s="379"/>
      <c r="M148" s="379"/>
      <c r="N148" s="379"/>
      <c r="O148" s="379"/>
      <c r="P148" s="379"/>
      <c r="Q148" s="379"/>
      <c r="R148" s="379"/>
      <c r="S148" s="379"/>
      <c r="T148" s="379"/>
      <c r="U148" s="379"/>
      <c r="V148" s="379"/>
      <c r="W148" s="379"/>
      <c r="X148" s="379"/>
      <c r="Y148" s="379"/>
      <c r="Z148" s="379"/>
      <c r="AA148" s="379"/>
      <c r="AB148" s="379"/>
      <c r="AC148" s="379"/>
      <c r="AD148" s="379"/>
      <c r="AE148" s="379"/>
      <c r="AF148" s="379"/>
      <c r="AG148" s="379"/>
      <c r="AH148" s="379"/>
      <c r="AI148" s="379"/>
      <c r="AJ148" s="379"/>
      <c r="AK148" s="379"/>
      <c r="AL148" s="379"/>
      <c r="AM148" s="379"/>
      <c r="AN148" s="379"/>
      <c r="AO148" s="379"/>
      <c r="AP148" s="379"/>
      <c r="AQ148" s="379"/>
      <c r="AR148" s="379"/>
      <c r="AS148" s="379"/>
      <c r="AT148" s="379"/>
      <c r="AU148" s="379"/>
      <c r="AV148" s="379"/>
      <c r="AW148" s="379"/>
      <c r="AX148" s="379"/>
      <c r="AY148" s="379"/>
      <c r="AZ148" s="107"/>
      <c r="BA148" s="371"/>
      <c r="BB148" s="371"/>
      <c r="BC148" s="371"/>
      <c r="BD148" s="371"/>
      <c r="BE148" s="371"/>
      <c r="BF148" s="371"/>
    </row>
    <row r="149" spans="1:58" ht="13.5" hidden="1" customHeight="1" x14ac:dyDescent="0.15">
      <c r="A149" s="77" t="s">
        <v>42</v>
      </c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  <c r="M149" s="379"/>
      <c r="N149" s="379"/>
      <c r="O149" s="379"/>
      <c r="P149" s="379"/>
      <c r="Q149" s="379"/>
      <c r="R149" s="379"/>
      <c r="S149" s="379"/>
      <c r="T149" s="379"/>
      <c r="U149" s="379"/>
      <c r="V149" s="379"/>
      <c r="W149" s="379"/>
      <c r="X149" s="379"/>
      <c r="Y149" s="379"/>
      <c r="Z149" s="379"/>
      <c r="AA149" s="379"/>
      <c r="AB149" s="379"/>
      <c r="AC149" s="379"/>
      <c r="AD149" s="379"/>
      <c r="AE149" s="379"/>
      <c r="AF149" s="379"/>
      <c r="AG149" s="379"/>
      <c r="AH149" s="379"/>
      <c r="AI149" s="379"/>
      <c r="AJ149" s="379"/>
      <c r="AK149" s="379"/>
      <c r="AL149" s="379"/>
      <c r="AM149" s="379"/>
      <c r="AN149" s="379"/>
      <c r="AO149" s="371"/>
      <c r="AP149" s="371"/>
      <c r="AQ149" s="379"/>
      <c r="AR149" s="379"/>
      <c r="AS149" s="379"/>
      <c r="AT149" s="379"/>
      <c r="AU149" s="379"/>
      <c r="AV149" s="379"/>
      <c r="AW149" s="379"/>
      <c r="AX149" s="379"/>
      <c r="AY149" s="379"/>
      <c r="AZ149" s="107"/>
      <c r="BA149" s="371"/>
      <c r="BB149" s="371"/>
      <c r="BC149" s="371"/>
      <c r="BD149" s="371"/>
      <c r="BE149" s="371"/>
      <c r="BF149" s="371"/>
    </row>
    <row r="150" spans="1:58" ht="13.5" hidden="1" customHeight="1" x14ac:dyDescent="0.15"/>
    <row r="151" spans="1:58" ht="13.5" hidden="1" customHeight="1" x14ac:dyDescent="0.15">
      <c r="A151" s="374" t="s">
        <v>61</v>
      </c>
      <c r="B151" s="375" t="s">
        <v>143</v>
      </c>
      <c r="C151" s="375"/>
      <c r="D151" s="375"/>
      <c r="E151" s="375"/>
      <c r="F151" s="375"/>
      <c r="G151" s="375"/>
      <c r="H151" s="375"/>
      <c r="I151" s="375"/>
      <c r="J151" s="375"/>
      <c r="K151" s="375"/>
      <c r="L151" s="375"/>
      <c r="M151" s="375"/>
      <c r="N151" s="375"/>
      <c r="O151" s="375"/>
      <c r="P151" s="375"/>
      <c r="Q151" s="375"/>
      <c r="R151" s="375"/>
      <c r="S151" s="375"/>
      <c r="T151" s="375" t="s">
        <v>129</v>
      </c>
      <c r="U151" s="375"/>
      <c r="V151" s="375"/>
      <c r="W151" s="375"/>
      <c r="X151" s="375"/>
      <c r="Y151" s="375"/>
      <c r="Z151" s="375"/>
      <c r="AA151" s="375"/>
      <c r="AB151" s="375"/>
      <c r="AC151" s="375" t="s">
        <v>130</v>
      </c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4" t="s">
        <v>131</v>
      </c>
      <c r="AR151" s="374"/>
      <c r="AS151" s="374"/>
      <c r="AT151" s="374" t="s">
        <v>132</v>
      </c>
      <c r="AU151" s="374"/>
      <c r="AV151" s="374"/>
      <c r="AW151" s="375" t="s">
        <v>42</v>
      </c>
      <c r="AX151" s="375"/>
      <c r="AY151" s="375"/>
      <c r="AZ151" s="375" t="s">
        <v>133</v>
      </c>
      <c r="BA151" s="374" t="s">
        <v>134</v>
      </c>
      <c r="BB151" s="374"/>
      <c r="BC151" s="374"/>
    </row>
    <row r="152" spans="1:58" ht="13.5" hidden="1" customHeight="1" x14ac:dyDescent="0.15">
      <c r="A152" s="374"/>
      <c r="B152" s="375"/>
      <c r="C152" s="375"/>
      <c r="D152" s="375"/>
      <c r="E152" s="375"/>
      <c r="F152" s="375"/>
      <c r="G152" s="375"/>
      <c r="H152" s="375"/>
      <c r="I152" s="375"/>
      <c r="J152" s="375"/>
      <c r="K152" s="375"/>
      <c r="L152" s="375"/>
      <c r="M152" s="375"/>
      <c r="N152" s="375"/>
      <c r="O152" s="375"/>
      <c r="P152" s="375"/>
      <c r="Q152" s="375"/>
      <c r="R152" s="375"/>
      <c r="S152" s="375"/>
      <c r="T152" s="375"/>
      <c r="U152" s="375"/>
      <c r="V152" s="375"/>
      <c r="W152" s="375"/>
      <c r="X152" s="375"/>
      <c r="Y152" s="375"/>
      <c r="Z152" s="375"/>
      <c r="AA152" s="375"/>
      <c r="AB152" s="375"/>
      <c r="AC152" s="375" t="s">
        <v>144</v>
      </c>
      <c r="AD152" s="375"/>
      <c r="AE152" s="375"/>
      <c r="AF152" s="375"/>
      <c r="AG152" s="375"/>
      <c r="AH152" s="375"/>
      <c r="AI152" s="375"/>
      <c r="AJ152" s="375" t="s">
        <v>25</v>
      </c>
      <c r="AK152" s="375"/>
      <c r="AL152" s="375"/>
      <c r="AM152" s="375"/>
      <c r="AN152" s="375"/>
      <c r="AO152" s="375"/>
      <c r="AP152" s="375"/>
      <c r="AQ152" s="375" t="s">
        <v>137</v>
      </c>
      <c r="AR152" s="375"/>
      <c r="AS152" s="375"/>
      <c r="AT152" s="374"/>
      <c r="AU152" s="376"/>
      <c r="AV152" s="374"/>
      <c r="AW152" s="375"/>
      <c r="AX152" s="376"/>
      <c r="AY152" s="375"/>
      <c r="AZ152" s="375"/>
      <c r="BA152" s="374"/>
      <c r="BB152" s="376"/>
      <c r="BC152" s="374"/>
    </row>
    <row r="153" spans="1:58" ht="13.5" hidden="1" customHeight="1" x14ac:dyDescent="0.15">
      <c r="A153" s="374"/>
      <c r="B153" s="375" t="s">
        <v>42</v>
      </c>
      <c r="C153" s="375"/>
      <c r="D153" s="375"/>
      <c r="E153" s="375"/>
      <c r="F153" s="375"/>
      <c r="G153" s="375"/>
      <c r="H153" s="375" t="s">
        <v>138</v>
      </c>
      <c r="I153" s="375"/>
      <c r="J153" s="375"/>
      <c r="K153" s="375"/>
      <c r="L153" s="375"/>
      <c r="M153" s="375"/>
      <c r="N153" s="375" t="s">
        <v>139</v>
      </c>
      <c r="O153" s="375"/>
      <c r="P153" s="375"/>
      <c r="Q153" s="375"/>
      <c r="R153" s="375"/>
      <c r="S153" s="375"/>
      <c r="T153" s="375" t="s">
        <v>42</v>
      </c>
      <c r="U153" s="375"/>
      <c r="V153" s="375"/>
      <c r="W153" s="375" t="s">
        <v>138</v>
      </c>
      <c r="X153" s="375"/>
      <c r="Y153" s="375"/>
      <c r="Z153" s="375" t="s">
        <v>139</v>
      </c>
      <c r="AA153" s="375"/>
      <c r="AB153" s="375"/>
      <c r="AC153" s="375" t="s">
        <v>42</v>
      </c>
      <c r="AD153" s="375"/>
      <c r="AE153" s="375"/>
      <c r="AF153" s="375" t="s">
        <v>138</v>
      </c>
      <c r="AG153" s="375"/>
      <c r="AH153" s="375" t="s">
        <v>139</v>
      </c>
      <c r="AI153" s="375"/>
      <c r="AJ153" s="375" t="s">
        <v>42</v>
      </c>
      <c r="AK153" s="375"/>
      <c r="AL153" s="375"/>
      <c r="AM153" s="375" t="s">
        <v>138</v>
      </c>
      <c r="AN153" s="375"/>
      <c r="AO153" s="375" t="s">
        <v>139</v>
      </c>
      <c r="AP153" s="375"/>
      <c r="AQ153" s="375"/>
      <c r="AR153" s="375"/>
      <c r="AS153" s="375"/>
      <c r="AT153" s="374"/>
      <c r="AU153" s="374"/>
      <c r="AV153" s="374"/>
      <c r="AW153" s="375"/>
      <c r="AX153" s="375"/>
      <c r="AY153" s="375"/>
      <c r="AZ153" s="375"/>
      <c r="BA153" s="374"/>
      <c r="BB153" s="376"/>
      <c r="BC153" s="374"/>
    </row>
    <row r="154" spans="1:58" ht="13.5" hidden="1" customHeight="1" x14ac:dyDescent="0.15">
      <c r="A154" s="374"/>
      <c r="B154" s="372" t="s">
        <v>140</v>
      </c>
      <c r="C154" s="372"/>
      <c r="D154" s="372"/>
      <c r="E154" s="373" t="s">
        <v>145</v>
      </c>
      <c r="F154" s="373"/>
      <c r="G154" s="373"/>
      <c r="H154" s="372" t="s">
        <v>140</v>
      </c>
      <c r="I154" s="372"/>
      <c r="J154" s="372"/>
      <c r="K154" s="373" t="s">
        <v>145</v>
      </c>
      <c r="L154" s="373"/>
      <c r="M154" s="373"/>
      <c r="N154" s="372" t="s">
        <v>140</v>
      </c>
      <c r="O154" s="372"/>
      <c r="P154" s="372"/>
      <c r="Q154" s="373" t="s">
        <v>145</v>
      </c>
      <c r="R154" s="373"/>
      <c r="S154" s="373"/>
      <c r="T154" s="372" t="s">
        <v>140</v>
      </c>
      <c r="U154" s="372"/>
      <c r="V154" s="372"/>
      <c r="W154" s="372" t="s">
        <v>140</v>
      </c>
      <c r="X154" s="372"/>
      <c r="Y154" s="372"/>
      <c r="Z154" s="372" t="s">
        <v>140</v>
      </c>
      <c r="AA154" s="372"/>
      <c r="AB154" s="372"/>
      <c r="AC154" s="372" t="s">
        <v>140</v>
      </c>
      <c r="AD154" s="372"/>
      <c r="AE154" s="372"/>
      <c r="AF154" s="372" t="s">
        <v>140</v>
      </c>
      <c r="AG154" s="372"/>
      <c r="AH154" s="372" t="s">
        <v>140</v>
      </c>
      <c r="AI154" s="372"/>
      <c r="AJ154" s="372" t="s">
        <v>140</v>
      </c>
      <c r="AK154" s="372"/>
      <c r="AL154" s="372"/>
      <c r="AM154" s="372" t="s">
        <v>140</v>
      </c>
      <c r="AN154" s="372"/>
      <c r="AO154" s="372" t="s">
        <v>140</v>
      </c>
      <c r="AP154" s="372"/>
      <c r="AQ154" s="372" t="s">
        <v>140</v>
      </c>
      <c r="AR154" s="372"/>
      <c r="AS154" s="372"/>
      <c r="AT154" s="372" t="s">
        <v>140</v>
      </c>
      <c r="AU154" s="372"/>
      <c r="AV154" s="372"/>
      <c r="AW154" s="372" t="s">
        <v>140</v>
      </c>
      <c r="AX154" s="372"/>
      <c r="AY154" s="372"/>
      <c r="AZ154" s="375"/>
      <c r="BA154" s="374"/>
      <c r="BB154" s="374"/>
      <c r="BC154" s="374"/>
    </row>
    <row r="155" spans="1:58" ht="13.5" hidden="1" customHeight="1" x14ac:dyDescent="0.15">
      <c r="A155" s="67" t="s">
        <v>105</v>
      </c>
      <c r="B155" s="371"/>
      <c r="C155" s="371"/>
      <c r="D155" s="371"/>
      <c r="E155" s="371"/>
      <c r="F155" s="371"/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371"/>
      <c r="AO155" s="371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371"/>
      <c r="AZ155" s="106"/>
      <c r="BA155" s="371"/>
      <c r="BB155" s="371"/>
      <c r="BC155" s="371"/>
    </row>
    <row r="156" spans="1:58" ht="13.5" hidden="1" customHeight="1" x14ac:dyDescent="0.15">
      <c r="A156" s="67" t="s">
        <v>106</v>
      </c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  <c r="AZ156" s="106"/>
      <c r="BA156" s="371"/>
      <c r="BB156" s="371"/>
      <c r="BC156" s="371"/>
    </row>
    <row r="157" spans="1:58" ht="13.5" hidden="1" customHeight="1" x14ac:dyDescent="0.15">
      <c r="A157" s="67" t="s">
        <v>107</v>
      </c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  <c r="AZ157" s="106"/>
      <c r="BA157" s="371"/>
      <c r="BB157" s="371"/>
      <c r="BC157" s="371"/>
    </row>
    <row r="158" spans="1:58" ht="13.5" hidden="1" customHeight="1" x14ac:dyDescent="0.15">
      <c r="A158" s="67" t="s">
        <v>108</v>
      </c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371"/>
      <c r="V158" s="371"/>
      <c r="W158" s="371"/>
      <c r="X158" s="371"/>
      <c r="Y158" s="371"/>
      <c r="Z158" s="371"/>
      <c r="AA158" s="371"/>
      <c r="AB158" s="371"/>
      <c r="AC158" s="371"/>
      <c r="AD158" s="371"/>
      <c r="AE158" s="371"/>
      <c r="AF158" s="371"/>
      <c r="AG158" s="371"/>
      <c r="AH158" s="371"/>
      <c r="AI158" s="371"/>
      <c r="AJ158" s="371"/>
      <c r="AK158" s="371"/>
      <c r="AL158" s="371"/>
      <c r="AM158" s="371"/>
      <c r="AN158" s="371"/>
      <c r="AO158" s="371"/>
      <c r="AP158" s="371"/>
      <c r="AQ158" s="371"/>
      <c r="AR158" s="371"/>
      <c r="AS158" s="371"/>
      <c r="AT158" s="371"/>
      <c r="AU158" s="371"/>
      <c r="AV158" s="371"/>
      <c r="AW158" s="371"/>
      <c r="AX158" s="371"/>
      <c r="AY158" s="371"/>
      <c r="AZ158" s="106"/>
      <c r="BA158" s="371"/>
      <c r="BB158" s="371"/>
      <c r="BC158" s="371"/>
    </row>
    <row r="159" spans="1:58" ht="13.5" hidden="1" customHeight="1" x14ac:dyDescent="0.15">
      <c r="A159" s="67" t="s">
        <v>109</v>
      </c>
      <c r="B159" s="371"/>
      <c r="C159" s="371"/>
      <c r="D159" s="371"/>
      <c r="E159" s="371"/>
      <c r="F159" s="371"/>
      <c r="G159" s="371"/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371"/>
      <c r="V159" s="371"/>
      <c r="W159" s="371"/>
      <c r="X159" s="371"/>
      <c r="Y159" s="371"/>
      <c r="Z159" s="371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371"/>
      <c r="AM159" s="371"/>
      <c r="AN159" s="371"/>
      <c r="AO159" s="371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371"/>
      <c r="AZ159" s="106"/>
      <c r="BA159" s="371"/>
      <c r="BB159" s="371"/>
      <c r="BC159" s="371"/>
    </row>
    <row r="160" spans="1:58" ht="13.5" hidden="1" customHeight="1" x14ac:dyDescent="0.15">
      <c r="A160" s="78" t="s">
        <v>42</v>
      </c>
      <c r="B160" s="377"/>
      <c r="C160" s="377"/>
      <c r="D160" s="377"/>
      <c r="E160" s="377"/>
      <c r="F160" s="377"/>
      <c r="G160" s="377"/>
      <c r="H160" s="377"/>
      <c r="I160" s="377"/>
      <c r="J160" s="377"/>
      <c r="K160" s="377"/>
      <c r="L160" s="377"/>
      <c r="M160" s="377"/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1"/>
      <c r="AX160" s="371"/>
      <c r="AY160" s="371"/>
      <c r="AZ160" s="106"/>
      <c r="BA160" s="371"/>
      <c r="BB160" s="371"/>
      <c r="BC160" s="371"/>
    </row>
    <row r="161" spans="1:56" ht="13.5" hidden="1" customHeight="1" x14ac:dyDescent="0.15"/>
    <row r="162" spans="1:56" ht="13.5" hidden="1" customHeight="1" x14ac:dyDescent="0.15">
      <c r="A162" s="374" t="s">
        <v>61</v>
      </c>
      <c r="B162" s="375" t="s">
        <v>146</v>
      </c>
      <c r="C162" s="375"/>
      <c r="D162" s="375"/>
      <c r="E162" s="375"/>
      <c r="F162" s="375"/>
      <c r="G162" s="375"/>
      <c r="H162" s="375"/>
      <c r="I162" s="375"/>
      <c r="J162" s="375"/>
      <c r="K162" s="375"/>
      <c r="L162" s="375"/>
      <c r="M162" s="375"/>
      <c r="N162" s="375"/>
      <c r="O162" s="375"/>
      <c r="P162" s="375"/>
      <c r="Q162" s="375"/>
      <c r="R162" s="375"/>
      <c r="S162" s="375"/>
      <c r="T162" s="375" t="s">
        <v>129</v>
      </c>
      <c r="U162" s="375"/>
      <c r="V162" s="375"/>
      <c r="W162" s="375"/>
      <c r="X162" s="375"/>
      <c r="Y162" s="375"/>
      <c r="Z162" s="375"/>
      <c r="AA162" s="375"/>
      <c r="AB162" s="375"/>
      <c r="AC162" s="375" t="s">
        <v>130</v>
      </c>
      <c r="AD162" s="375"/>
      <c r="AE162" s="375"/>
      <c r="AF162" s="375"/>
      <c r="AG162" s="375"/>
      <c r="AH162" s="375"/>
      <c r="AI162" s="375"/>
      <c r="AJ162" s="374" t="s">
        <v>131</v>
      </c>
      <c r="AK162" s="374"/>
      <c r="AL162" s="374"/>
      <c r="AM162" s="374" t="s">
        <v>132</v>
      </c>
      <c r="AN162" s="374"/>
      <c r="AO162" s="374"/>
      <c r="AP162" s="375" t="s">
        <v>42</v>
      </c>
      <c r="AQ162" s="375"/>
      <c r="AR162" s="375"/>
      <c r="AS162" s="375" t="s">
        <v>133</v>
      </c>
      <c r="AT162" s="375"/>
      <c r="AU162" s="375"/>
      <c r="AV162" s="375"/>
      <c r="AW162" s="374" t="s">
        <v>134</v>
      </c>
      <c r="AX162" s="374"/>
      <c r="AY162" s="374"/>
      <c r="AZ162" s="79"/>
      <c r="BA162" s="158"/>
      <c r="BB162" s="80"/>
      <c r="BC162" s="81"/>
      <c r="BD162" s="80"/>
    </row>
    <row r="163" spans="1:56" ht="13.5" hidden="1" customHeight="1" x14ac:dyDescent="0.15">
      <c r="A163" s="374"/>
      <c r="B163" s="375"/>
      <c r="C163" s="375"/>
      <c r="D163" s="375"/>
      <c r="E163" s="375"/>
      <c r="F163" s="375"/>
      <c r="G163" s="375"/>
      <c r="H163" s="375"/>
      <c r="I163" s="375"/>
      <c r="J163" s="375"/>
      <c r="K163" s="375"/>
      <c r="L163" s="375"/>
      <c r="M163" s="375"/>
      <c r="N163" s="375"/>
      <c r="O163" s="375"/>
      <c r="P163" s="375"/>
      <c r="Q163" s="375"/>
      <c r="R163" s="375"/>
      <c r="S163" s="375"/>
      <c r="T163" s="375"/>
      <c r="U163" s="375"/>
      <c r="V163" s="375"/>
      <c r="W163" s="375"/>
      <c r="X163" s="375"/>
      <c r="Y163" s="375"/>
      <c r="Z163" s="375"/>
      <c r="AA163" s="375"/>
      <c r="AB163" s="375"/>
      <c r="AC163" s="375" t="s">
        <v>25</v>
      </c>
      <c r="AD163" s="375"/>
      <c r="AE163" s="375"/>
      <c r="AF163" s="375"/>
      <c r="AG163" s="375"/>
      <c r="AH163" s="375"/>
      <c r="AI163" s="375"/>
      <c r="AJ163" s="375" t="s">
        <v>137</v>
      </c>
      <c r="AK163" s="375"/>
      <c r="AL163" s="375"/>
      <c r="AM163" s="374"/>
      <c r="AN163" s="376"/>
      <c r="AO163" s="374"/>
      <c r="AP163" s="375"/>
      <c r="AQ163" s="376"/>
      <c r="AR163" s="375"/>
      <c r="AS163" s="375"/>
      <c r="AT163" s="376"/>
      <c r="AU163" s="376"/>
      <c r="AV163" s="375"/>
      <c r="AW163" s="374"/>
      <c r="AX163" s="376"/>
      <c r="AY163" s="374"/>
      <c r="AZ163" s="81"/>
      <c r="BA163" s="155"/>
      <c r="BB163" s="80"/>
      <c r="BC163" s="81"/>
      <c r="BD163" s="80"/>
    </row>
    <row r="164" spans="1:56" ht="13.5" hidden="1" customHeight="1" x14ac:dyDescent="0.15">
      <c r="A164" s="374"/>
      <c r="B164" s="375" t="s">
        <v>42</v>
      </c>
      <c r="C164" s="375"/>
      <c r="D164" s="375"/>
      <c r="E164" s="375"/>
      <c r="F164" s="375"/>
      <c r="G164" s="375"/>
      <c r="H164" s="375" t="s">
        <v>138</v>
      </c>
      <c r="I164" s="375"/>
      <c r="J164" s="375"/>
      <c r="K164" s="375"/>
      <c r="L164" s="375"/>
      <c r="M164" s="375"/>
      <c r="N164" s="375" t="s">
        <v>139</v>
      </c>
      <c r="O164" s="375"/>
      <c r="P164" s="375"/>
      <c r="Q164" s="375"/>
      <c r="R164" s="375"/>
      <c r="S164" s="375"/>
      <c r="T164" s="375" t="s">
        <v>42</v>
      </c>
      <c r="U164" s="375"/>
      <c r="V164" s="375"/>
      <c r="W164" s="375" t="s">
        <v>138</v>
      </c>
      <c r="X164" s="375"/>
      <c r="Y164" s="375"/>
      <c r="Z164" s="375" t="s">
        <v>139</v>
      </c>
      <c r="AA164" s="375"/>
      <c r="AB164" s="375"/>
      <c r="AC164" s="375" t="s">
        <v>42</v>
      </c>
      <c r="AD164" s="375"/>
      <c r="AE164" s="375"/>
      <c r="AF164" s="375" t="s">
        <v>138</v>
      </c>
      <c r="AG164" s="375"/>
      <c r="AH164" s="375" t="s">
        <v>139</v>
      </c>
      <c r="AI164" s="375"/>
      <c r="AJ164" s="375"/>
      <c r="AK164" s="375"/>
      <c r="AL164" s="375"/>
      <c r="AM164" s="374"/>
      <c r="AN164" s="374"/>
      <c r="AO164" s="374"/>
      <c r="AP164" s="375"/>
      <c r="AQ164" s="375"/>
      <c r="AR164" s="375"/>
      <c r="AS164" s="375"/>
      <c r="AT164" s="376"/>
      <c r="AU164" s="376"/>
      <c r="AV164" s="375"/>
      <c r="AW164" s="374"/>
      <c r="AX164" s="376"/>
      <c r="AY164" s="374"/>
      <c r="AZ164" s="81"/>
      <c r="BA164" s="155"/>
      <c r="BB164" s="80"/>
      <c r="BC164" s="81"/>
      <c r="BD164" s="80"/>
    </row>
    <row r="165" spans="1:56" ht="13.5" hidden="1" customHeight="1" x14ac:dyDescent="0.15">
      <c r="A165" s="374"/>
      <c r="B165" s="372" t="s">
        <v>140</v>
      </c>
      <c r="C165" s="372"/>
      <c r="D165" s="372"/>
      <c r="E165" s="373" t="s">
        <v>145</v>
      </c>
      <c r="F165" s="373"/>
      <c r="G165" s="373"/>
      <c r="H165" s="372" t="s">
        <v>140</v>
      </c>
      <c r="I165" s="372"/>
      <c r="J165" s="372"/>
      <c r="K165" s="373" t="s">
        <v>145</v>
      </c>
      <c r="L165" s="373"/>
      <c r="M165" s="373"/>
      <c r="N165" s="372" t="s">
        <v>140</v>
      </c>
      <c r="O165" s="372"/>
      <c r="P165" s="372"/>
      <c r="Q165" s="373" t="s">
        <v>145</v>
      </c>
      <c r="R165" s="373"/>
      <c r="S165" s="373"/>
      <c r="T165" s="372" t="s">
        <v>140</v>
      </c>
      <c r="U165" s="372"/>
      <c r="V165" s="372"/>
      <c r="W165" s="372" t="s">
        <v>140</v>
      </c>
      <c r="X165" s="372"/>
      <c r="Y165" s="372"/>
      <c r="Z165" s="372" t="s">
        <v>140</v>
      </c>
      <c r="AA165" s="372"/>
      <c r="AB165" s="372"/>
      <c r="AC165" s="372" t="s">
        <v>140</v>
      </c>
      <c r="AD165" s="372"/>
      <c r="AE165" s="372"/>
      <c r="AF165" s="372" t="s">
        <v>140</v>
      </c>
      <c r="AG165" s="372"/>
      <c r="AH165" s="372" t="s">
        <v>140</v>
      </c>
      <c r="AI165" s="372"/>
      <c r="AJ165" s="372" t="s">
        <v>140</v>
      </c>
      <c r="AK165" s="372"/>
      <c r="AL165" s="372"/>
      <c r="AM165" s="372" t="s">
        <v>140</v>
      </c>
      <c r="AN165" s="372"/>
      <c r="AO165" s="372"/>
      <c r="AP165" s="372" t="s">
        <v>140</v>
      </c>
      <c r="AQ165" s="372"/>
      <c r="AR165" s="372"/>
      <c r="AS165" s="375"/>
      <c r="AT165" s="375"/>
      <c r="AU165" s="375"/>
      <c r="AV165" s="375"/>
      <c r="AW165" s="374"/>
      <c r="AX165" s="374"/>
      <c r="AY165" s="374"/>
      <c r="AZ165" s="81"/>
      <c r="BA165" s="155"/>
      <c r="BB165" s="80"/>
      <c r="BC165" s="81"/>
      <c r="BD165" s="80"/>
    </row>
    <row r="166" spans="1:56" ht="13.5" hidden="1" customHeight="1" x14ac:dyDescent="0.15">
      <c r="A166" s="67" t="s">
        <v>105</v>
      </c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  <c r="AY166" s="371"/>
      <c r="AZ166" s="81"/>
      <c r="BA166" s="155"/>
      <c r="BB166" s="80"/>
      <c r="BC166" s="81"/>
      <c r="BD166" s="80"/>
    </row>
    <row r="167" spans="1:56" ht="13.5" hidden="1" customHeight="1" x14ac:dyDescent="0.15">
      <c r="A167" s="67" t="s">
        <v>106</v>
      </c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H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  <c r="AY167" s="371"/>
      <c r="AZ167" s="81"/>
      <c r="BA167" s="155"/>
      <c r="BB167" s="80"/>
      <c r="BC167" s="81"/>
      <c r="BD167" s="80"/>
    </row>
    <row r="168" spans="1:56" ht="13.5" hidden="1" customHeight="1" x14ac:dyDescent="0.15">
      <c r="A168" s="67" t="s">
        <v>107</v>
      </c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Q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H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  <c r="AY168" s="371"/>
      <c r="AZ168" s="81"/>
      <c r="BA168" s="155"/>
      <c r="BB168" s="80"/>
      <c r="BC168" s="81"/>
      <c r="BD168" s="80"/>
    </row>
    <row r="169" spans="1:56" ht="13.5" hidden="1" customHeight="1" x14ac:dyDescent="0.15">
      <c r="A169" s="67" t="s">
        <v>108</v>
      </c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Q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H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  <c r="AY169" s="371"/>
      <c r="AZ169" s="81"/>
      <c r="BA169" s="155"/>
      <c r="BB169" s="80"/>
      <c r="BC169" s="81"/>
      <c r="BD169" s="80"/>
    </row>
    <row r="170" spans="1:56" ht="13.5" hidden="1" customHeight="1" x14ac:dyDescent="0.15">
      <c r="A170" s="67" t="s">
        <v>109</v>
      </c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H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  <c r="AY170" s="371"/>
      <c r="AZ170" s="81"/>
      <c r="BA170" s="155"/>
      <c r="BB170" s="80"/>
      <c r="BC170" s="81"/>
      <c r="BD170" s="80"/>
    </row>
    <row r="171" spans="1:56" ht="13.5" hidden="1" customHeight="1" x14ac:dyDescent="0.15">
      <c r="A171" s="78" t="s">
        <v>42</v>
      </c>
      <c r="B171" s="377"/>
      <c r="C171" s="377"/>
      <c r="D171" s="377"/>
      <c r="E171" s="377"/>
      <c r="F171" s="377"/>
      <c r="G171" s="377"/>
      <c r="H171" s="377"/>
      <c r="I171" s="377"/>
      <c r="J171" s="377"/>
      <c r="K171" s="377"/>
      <c r="L171" s="377"/>
      <c r="M171" s="377"/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1"/>
      <c r="AQ171" s="371"/>
      <c r="AR171" s="371"/>
      <c r="AS171" s="371"/>
      <c r="AT171" s="371"/>
      <c r="AU171" s="371"/>
      <c r="AV171" s="371"/>
      <c r="AW171" s="371"/>
      <c r="AX171" s="371"/>
      <c r="AY171" s="371"/>
      <c r="AZ171" s="81"/>
      <c r="BA171" s="155"/>
      <c r="BB171" s="80"/>
      <c r="BC171" s="81"/>
      <c r="BD171" s="80"/>
    </row>
    <row r="172" spans="1:56" ht="13.5" hidden="1" customHeight="1" x14ac:dyDescent="0.15"/>
  </sheetData>
  <mergeCells count="1924"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91"/>
  <sheetViews>
    <sheetView topLeftCell="A56" zoomScale="80" zoomScaleNormal="80" zoomScaleSheetLayoutView="100" workbookViewId="0">
      <selection activeCell="B69" sqref="B69"/>
    </sheetView>
  </sheetViews>
  <sheetFormatPr defaultRowHeight="10.5" x14ac:dyDescent="0.15"/>
  <cols>
    <col min="1" max="1" width="13.33203125" style="10" customWidth="1"/>
    <col min="2" max="2" width="51.33203125" style="10" customWidth="1"/>
    <col min="3" max="3" width="6.33203125" style="10" customWidth="1"/>
    <col min="4" max="5" width="7.1640625" style="10" customWidth="1"/>
    <col min="6" max="6" width="9.33203125" style="10" customWidth="1"/>
    <col min="7" max="7" width="7.5" style="10" customWidth="1"/>
    <col min="8" max="8" width="9.5" style="10" customWidth="1"/>
    <col min="9" max="9" width="8" style="9" customWidth="1"/>
    <col min="11" max="11" width="9.33203125" style="9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9"/>
  </cols>
  <sheetData>
    <row r="1" spans="1:32" x14ac:dyDescent="0.15">
      <c r="A1" s="444" t="s">
        <v>211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</row>
    <row r="2" spans="1:32" ht="11.25" thickBot="1" x14ac:dyDescent="0.2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</row>
    <row r="3" spans="1:32" ht="19.5" customHeight="1" thickBot="1" x14ac:dyDescent="0.2">
      <c r="A3" s="446" t="s">
        <v>40</v>
      </c>
      <c r="B3" s="449" t="s">
        <v>176</v>
      </c>
      <c r="C3" s="462" t="s">
        <v>212</v>
      </c>
      <c r="D3" s="463"/>
      <c r="E3" s="463"/>
      <c r="F3" s="463"/>
      <c r="G3" s="464"/>
      <c r="H3" s="452" t="s">
        <v>158</v>
      </c>
      <c r="I3" s="460" t="s">
        <v>152</v>
      </c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1"/>
      <c r="U3" s="462" t="s">
        <v>159</v>
      </c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4"/>
    </row>
    <row r="4" spans="1:32" ht="27" customHeight="1" thickBot="1" x14ac:dyDescent="0.2">
      <c r="A4" s="447"/>
      <c r="B4" s="450"/>
      <c r="C4" s="457"/>
      <c r="D4" s="458"/>
      <c r="E4" s="458"/>
      <c r="F4" s="458"/>
      <c r="G4" s="465"/>
      <c r="H4" s="453"/>
      <c r="I4" s="455" t="s">
        <v>178</v>
      </c>
      <c r="J4" s="460" t="s">
        <v>157</v>
      </c>
      <c r="K4" s="469"/>
      <c r="L4" s="469"/>
      <c r="M4" s="469"/>
      <c r="N4" s="469"/>
      <c r="O4" s="469"/>
      <c r="P4" s="461"/>
      <c r="Q4" s="473" t="s">
        <v>208</v>
      </c>
      <c r="R4" s="473"/>
      <c r="S4" s="474"/>
      <c r="T4" s="459" t="s">
        <v>131</v>
      </c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65"/>
    </row>
    <row r="5" spans="1:32" ht="30" customHeight="1" thickBot="1" x14ac:dyDescent="0.2">
      <c r="A5" s="447"/>
      <c r="B5" s="450"/>
      <c r="C5" s="466"/>
      <c r="D5" s="467"/>
      <c r="E5" s="467"/>
      <c r="F5" s="467"/>
      <c r="G5" s="468"/>
      <c r="H5" s="453"/>
      <c r="I5" s="455"/>
      <c r="J5" s="455" t="s">
        <v>184</v>
      </c>
      <c r="K5" s="323"/>
      <c r="L5" s="457" t="s">
        <v>179</v>
      </c>
      <c r="M5" s="458"/>
      <c r="N5" s="458"/>
      <c r="O5" s="460" t="s">
        <v>180</v>
      </c>
      <c r="P5" s="461"/>
      <c r="Q5" s="475"/>
      <c r="R5" s="475"/>
      <c r="S5" s="476"/>
      <c r="T5" s="453"/>
      <c r="U5" s="470" t="s">
        <v>160</v>
      </c>
      <c r="V5" s="471"/>
      <c r="W5" s="471"/>
      <c r="X5" s="472"/>
      <c r="Y5" s="440" t="s">
        <v>161</v>
      </c>
      <c r="Z5" s="440"/>
      <c r="AA5" s="440"/>
      <c r="AB5" s="441"/>
      <c r="AC5" s="440" t="s">
        <v>162</v>
      </c>
      <c r="AD5" s="440"/>
      <c r="AE5" s="440"/>
      <c r="AF5" s="441"/>
    </row>
    <row r="6" spans="1:32" ht="171.75" customHeight="1" thickBot="1" x14ac:dyDescent="0.2">
      <c r="A6" s="448"/>
      <c r="B6" s="451"/>
      <c r="C6" s="32" t="s">
        <v>163</v>
      </c>
      <c r="D6" s="33" t="s">
        <v>164</v>
      </c>
      <c r="E6" s="34" t="s">
        <v>177</v>
      </c>
      <c r="F6" s="38" t="s">
        <v>205</v>
      </c>
      <c r="G6" s="35" t="s">
        <v>185</v>
      </c>
      <c r="H6" s="454"/>
      <c r="I6" s="456"/>
      <c r="J6" s="456"/>
      <c r="K6" s="324" t="s">
        <v>339</v>
      </c>
      <c r="L6" s="147" t="s">
        <v>153</v>
      </c>
      <c r="M6" s="37" t="s">
        <v>154</v>
      </c>
      <c r="N6" s="38" t="s">
        <v>205</v>
      </c>
      <c r="O6" s="36" t="s">
        <v>155</v>
      </c>
      <c r="P6" s="39" t="s">
        <v>156</v>
      </c>
      <c r="Q6" s="40" t="s">
        <v>209</v>
      </c>
      <c r="R6" s="41" t="s">
        <v>206</v>
      </c>
      <c r="S6" s="39" t="s">
        <v>207</v>
      </c>
      <c r="T6" s="454"/>
      <c r="U6" s="161" t="s">
        <v>303</v>
      </c>
      <c r="V6" s="162" t="s">
        <v>181</v>
      </c>
      <c r="W6" s="161" t="s">
        <v>304</v>
      </c>
      <c r="X6" s="162" t="s">
        <v>295</v>
      </c>
      <c r="Y6" s="97" t="s">
        <v>302</v>
      </c>
      <c r="Z6" s="91" t="s">
        <v>301</v>
      </c>
      <c r="AA6" s="97" t="s">
        <v>305</v>
      </c>
      <c r="AB6" s="91" t="s">
        <v>353</v>
      </c>
      <c r="AC6" s="90" t="s">
        <v>306</v>
      </c>
      <c r="AD6" s="91" t="s">
        <v>354</v>
      </c>
      <c r="AE6" s="97" t="s">
        <v>307</v>
      </c>
      <c r="AF6" s="91" t="s">
        <v>296</v>
      </c>
    </row>
    <row r="7" spans="1:32" ht="13.5" thickBot="1" x14ac:dyDescent="0.2">
      <c r="A7" s="42">
        <v>1</v>
      </c>
      <c r="B7" s="43">
        <v>2</v>
      </c>
      <c r="C7" s="82">
        <v>3</v>
      </c>
      <c r="D7" s="45">
        <v>4</v>
      </c>
      <c r="E7" s="83">
        <v>5</v>
      </c>
      <c r="F7" s="83">
        <v>6</v>
      </c>
      <c r="G7" s="84">
        <v>7</v>
      </c>
      <c r="H7" s="85">
        <v>8</v>
      </c>
      <c r="I7" s="84">
        <v>9</v>
      </c>
      <c r="J7" s="85">
        <v>10</v>
      </c>
      <c r="K7" s="325"/>
      <c r="L7" s="45">
        <v>11</v>
      </c>
      <c r="M7" s="45">
        <v>12</v>
      </c>
      <c r="N7" s="44">
        <v>13</v>
      </c>
      <c r="O7" s="82">
        <v>14</v>
      </c>
      <c r="P7" s="86">
        <v>15</v>
      </c>
      <c r="Q7" s="310">
        <v>16</v>
      </c>
      <c r="R7" s="311">
        <v>17</v>
      </c>
      <c r="S7" s="311">
        <v>18</v>
      </c>
      <c r="T7" s="108">
        <v>19</v>
      </c>
      <c r="U7" s="152">
        <v>20</v>
      </c>
      <c r="V7" s="153">
        <v>21</v>
      </c>
      <c r="W7" s="152">
        <v>22</v>
      </c>
      <c r="X7" s="153">
        <v>23</v>
      </c>
      <c r="Y7" s="45">
        <v>24</v>
      </c>
      <c r="Z7" s="86">
        <v>25</v>
      </c>
      <c r="AA7" s="45">
        <v>26</v>
      </c>
      <c r="AB7" s="86">
        <v>27</v>
      </c>
      <c r="AC7" s="82">
        <v>28</v>
      </c>
      <c r="AD7" s="86">
        <v>29</v>
      </c>
      <c r="AE7" s="45">
        <v>30</v>
      </c>
      <c r="AF7" s="86">
        <v>31</v>
      </c>
    </row>
    <row r="8" spans="1:32" ht="72.75" customHeight="1" thickBot="1" x14ac:dyDescent="0.2">
      <c r="A8" s="109"/>
      <c r="B8" s="110" t="s">
        <v>183</v>
      </c>
      <c r="C8" s="114">
        <f>C75+C10</f>
        <v>20</v>
      </c>
      <c r="D8" s="114">
        <f>D75+D10</f>
        <v>2</v>
      </c>
      <c r="E8" s="114">
        <f>E75+E10</f>
        <v>36</v>
      </c>
      <c r="F8" s="114">
        <f>F75+F10</f>
        <v>4</v>
      </c>
      <c r="G8" s="114">
        <f>G75+G10</f>
        <v>16</v>
      </c>
      <c r="H8" s="114">
        <f>H9+H74</f>
        <v>4428</v>
      </c>
      <c r="I8" s="114">
        <f>I75+I10</f>
        <v>186</v>
      </c>
      <c r="J8" s="114">
        <f>J75+J10</f>
        <v>3378</v>
      </c>
      <c r="K8" s="326">
        <f>K75+K10</f>
        <v>1849</v>
      </c>
      <c r="L8" s="114">
        <f>L75+L10</f>
        <v>1565</v>
      </c>
      <c r="M8" s="114">
        <f>M75+M10</f>
        <v>1741</v>
      </c>
      <c r="N8" s="266" t="s">
        <v>348</v>
      </c>
      <c r="O8" s="116">
        <f t="shared" ref="O8:T8" si="0">O75</f>
        <v>72</v>
      </c>
      <c r="P8" s="115">
        <f>P75</f>
        <v>360</v>
      </c>
      <c r="Q8" s="315">
        <f>Q10+Q26</f>
        <v>88</v>
      </c>
      <c r="R8" s="316">
        <f t="shared" ref="R8:S8" si="1">R10+R26</f>
        <v>32</v>
      </c>
      <c r="S8" s="317">
        <f t="shared" si="1"/>
        <v>96</v>
      </c>
      <c r="T8" s="113">
        <f t="shared" si="0"/>
        <v>216</v>
      </c>
      <c r="U8" s="87">
        <f t="shared" ref="U8:AA8" si="2">U9+U73+U74</f>
        <v>0</v>
      </c>
      <c r="V8" s="88">
        <f t="shared" si="2"/>
        <v>612</v>
      </c>
      <c r="W8" s="87">
        <f t="shared" si="2"/>
        <v>0</v>
      </c>
      <c r="X8" s="88">
        <f t="shared" si="2"/>
        <v>792</v>
      </c>
      <c r="Y8" s="95">
        <f t="shared" si="2"/>
        <v>52</v>
      </c>
      <c r="Z8" s="92">
        <f t="shared" si="2"/>
        <v>524</v>
      </c>
      <c r="AA8" s="354">
        <f t="shared" si="2"/>
        <v>60</v>
      </c>
      <c r="AB8" s="355">
        <f>AB9+AB73+AB74+AB52+AB57+AB71</f>
        <v>768</v>
      </c>
      <c r="AC8" s="355">
        <f>AC9+AC73+AC74</f>
        <v>36</v>
      </c>
      <c r="AD8" s="355">
        <f>AD9+AD73+AD74+AD61</f>
        <v>540</v>
      </c>
      <c r="AE8" s="354">
        <f>AE9+AE73+AE74</f>
        <v>38</v>
      </c>
      <c r="AF8" s="355">
        <f>AF9+AF73+AF74+AF67</f>
        <v>790</v>
      </c>
    </row>
    <row r="9" spans="1:32" ht="43.9" customHeight="1" thickBot="1" x14ac:dyDescent="0.2">
      <c r="A9" s="117"/>
      <c r="B9" s="241" t="s">
        <v>190</v>
      </c>
      <c r="C9" s="118">
        <f>C10+C26</f>
        <v>16</v>
      </c>
      <c r="D9" s="119">
        <f t="shared" ref="D9:L9" si="3">D10+D26</f>
        <v>1</v>
      </c>
      <c r="E9" s="119">
        <f>E10+E26</f>
        <v>28</v>
      </c>
      <c r="F9" s="119">
        <f t="shared" si="3"/>
        <v>3</v>
      </c>
      <c r="G9" s="120">
        <f t="shared" si="3"/>
        <v>14</v>
      </c>
      <c r="H9" s="151">
        <f>H10+H26</f>
        <v>4212</v>
      </c>
      <c r="I9" s="150">
        <f>I10+I26</f>
        <v>186</v>
      </c>
      <c r="J9" s="119">
        <f>J10+J26</f>
        <v>3378</v>
      </c>
      <c r="K9" s="327">
        <f>K10+K26</f>
        <v>1849</v>
      </c>
      <c r="L9" s="119">
        <f t="shared" si="3"/>
        <v>1565</v>
      </c>
      <c r="M9" s="119">
        <f>M10+M26</f>
        <v>1741</v>
      </c>
      <c r="N9" s="266" t="s">
        <v>348</v>
      </c>
      <c r="O9" s="119"/>
      <c r="P9" s="119"/>
      <c r="Q9" s="318"/>
      <c r="R9" s="319"/>
      <c r="S9" s="320"/>
      <c r="T9" s="150"/>
      <c r="U9" s="154">
        <f t="shared" ref="U9:AE9" si="4">U75</f>
        <v>0</v>
      </c>
      <c r="V9" s="120">
        <f t="shared" ref="V9" si="5">V10+V26</f>
        <v>612</v>
      </c>
      <c r="W9" s="154">
        <f t="shared" si="4"/>
        <v>0</v>
      </c>
      <c r="X9" s="120">
        <f t="shared" ref="X9" si="6">X10+X26</f>
        <v>792</v>
      </c>
      <c r="Y9" s="96">
        <f t="shared" si="4"/>
        <v>52</v>
      </c>
      <c r="Z9" s="93">
        <f t="shared" si="4"/>
        <v>524</v>
      </c>
      <c r="AA9" s="96">
        <f t="shared" si="4"/>
        <v>60</v>
      </c>
      <c r="AB9" s="308">
        <f>AB75-AB52-AB57-AB71</f>
        <v>660</v>
      </c>
      <c r="AC9" s="308">
        <f t="shared" si="4"/>
        <v>36</v>
      </c>
      <c r="AD9" s="308">
        <f>AD75-AD61</f>
        <v>468</v>
      </c>
      <c r="AE9" s="309">
        <f t="shared" si="4"/>
        <v>38</v>
      </c>
      <c r="AF9" s="308">
        <f>AF75</f>
        <v>358</v>
      </c>
    </row>
    <row r="10" spans="1:32" ht="16.5" customHeight="1" thickBot="1" x14ac:dyDescent="0.25">
      <c r="A10" s="243" t="s">
        <v>312</v>
      </c>
      <c r="B10" s="244" t="s">
        <v>191</v>
      </c>
      <c r="C10" s="121">
        <v>4</v>
      </c>
      <c r="D10" s="122">
        <v>1</v>
      </c>
      <c r="E10" s="111">
        <v>8</v>
      </c>
      <c r="F10" s="111">
        <v>1</v>
      </c>
      <c r="G10" s="112">
        <v>2</v>
      </c>
      <c r="H10" s="160">
        <f>H11+H12+H13+H14+H15+H16+H17+H18+H19+H20+H21+H22+H23+H24+H25</f>
        <v>1476</v>
      </c>
      <c r="I10" s="127">
        <f t="shared" ref="I10:M10" si="7">I11+I12+I13+I14+I15+I16+I17+I18+I19+I20+I21+I22+I23+I24+I25</f>
        <v>0</v>
      </c>
      <c r="J10" s="160">
        <f>J11+J12+J13+J14+J15+J16+J17+J18+J19+J20+J21+J22+J23+J24+J25</f>
        <v>1404</v>
      </c>
      <c r="K10" s="328">
        <f t="shared" si="7"/>
        <v>710</v>
      </c>
      <c r="L10" s="123">
        <f t="shared" si="7"/>
        <v>662</v>
      </c>
      <c r="M10" s="123">
        <f t="shared" si="7"/>
        <v>710</v>
      </c>
      <c r="N10" s="124">
        <v>32</v>
      </c>
      <c r="O10" s="125"/>
      <c r="P10" s="126"/>
      <c r="Q10" s="312">
        <f t="shared" ref="Q10:S10" si="8">Q11+Q12+Q13+Q14+Q15+Q16+Q17+Q18+Q19+Q20+Q21+Q22+Q23+Q24+Q25</f>
        <v>40</v>
      </c>
      <c r="R10" s="313">
        <f t="shared" si="8"/>
        <v>8</v>
      </c>
      <c r="S10" s="314">
        <f t="shared" si="8"/>
        <v>24</v>
      </c>
      <c r="T10" s="127"/>
      <c r="U10" s="87"/>
      <c r="V10" s="124">
        <f>V11+V12+V13+V14+V15+V16+V17+V18+V19+V20+V21+V22+V23+V24+V25</f>
        <v>612</v>
      </c>
      <c r="W10" s="87"/>
      <c r="X10" s="124">
        <f>X11+X12+X13+X14+X15+X16+X17+X18+X19+X20+X21+X22+X23+X24+X25</f>
        <v>792</v>
      </c>
      <c r="Y10" s="189"/>
      <c r="Z10" s="190"/>
      <c r="AA10" s="191"/>
      <c r="AB10" s="190"/>
      <c r="AC10" s="192"/>
      <c r="AD10" s="190"/>
      <c r="AE10" s="191"/>
      <c r="AF10" s="190"/>
    </row>
    <row r="11" spans="1:32" ht="23.25" customHeight="1" x14ac:dyDescent="0.15">
      <c r="A11" s="242" t="s">
        <v>313</v>
      </c>
      <c r="B11" s="242" t="s">
        <v>165</v>
      </c>
      <c r="C11" s="402" t="s">
        <v>166</v>
      </c>
      <c r="D11" s="128"/>
      <c r="E11" s="193"/>
      <c r="F11" s="128"/>
      <c r="G11" s="194"/>
      <c r="H11" s="195">
        <f>J11+I11+Q11+R11+S11</f>
        <v>72</v>
      </c>
      <c r="I11" s="128"/>
      <c r="J11" s="129">
        <f>X11+V11</f>
        <v>63</v>
      </c>
      <c r="K11" s="329">
        <f>M11</f>
        <v>36</v>
      </c>
      <c r="L11" s="129">
        <f>J11-M11</f>
        <v>27</v>
      </c>
      <c r="M11" s="130">
        <v>36</v>
      </c>
      <c r="N11" s="128"/>
      <c r="O11" s="128"/>
      <c r="P11" s="128"/>
      <c r="Q11" s="196">
        <v>5</v>
      </c>
      <c r="R11" s="197">
        <v>1</v>
      </c>
      <c r="S11" s="197">
        <v>3</v>
      </c>
      <c r="T11" s="128"/>
      <c r="U11" s="198"/>
      <c r="V11" s="130">
        <v>34</v>
      </c>
      <c r="W11" s="198"/>
      <c r="X11" s="199">
        <v>29</v>
      </c>
      <c r="Y11" s="198"/>
      <c r="Z11" s="200"/>
      <c r="AA11" s="200"/>
      <c r="AB11" s="201"/>
      <c r="AC11" s="201"/>
      <c r="AD11" s="200"/>
      <c r="AE11" s="200"/>
      <c r="AF11" s="202"/>
    </row>
    <row r="12" spans="1:32" ht="16.5" customHeight="1" x14ac:dyDescent="0.15">
      <c r="A12" s="235" t="s">
        <v>314</v>
      </c>
      <c r="B12" s="235" t="s">
        <v>167</v>
      </c>
      <c r="C12" s="403"/>
      <c r="D12" s="131"/>
      <c r="E12" s="131"/>
      <c r="F12" s="131"/>
      <c r="G12" s="177"/>
      <c r="H12" s="178">
        <f t="shared" ref="H12:H18" si="9">J12+I12+Q12+R12+S12</f>
        <v>108</v>
      </c>
      <c r="I12" s="131"/>
      <c r="J12" s="132">
        <f t="shared" ref="J12:J25" si="10">X12+V12</f>
        <v>99</v>
      </c>
      <c r="K12" s="330">
        <f t="shared" ref="K12:K25" si="11">M12</f>
        <v>54</v>
      </c>
      <c r="L12" s="132">
        <f t="shared" ref="L12:L24" si="12">J12-M12</f>
        <v>45</v>
      </c>
      <c r="M12" s="133">
        <v>54</v>
      </c>
      <c r="N12" s="131"/>
      <c r="O12" s="131"/>
      <c r="P12" s="131"/>
      <c r="Q12" s="134">
        <v>5</v>
      </c>
      <c r="R12" s="134">
        <v>1</v>
      </c>
      <c r="S12" s="134">
        <v>3</v>
      </c>
      <c r="T12" s="131"/>
      <c r="U12" s="179"/>
      <c r="V12" s="180">
        <v>34</v>
      </c>
      <c r="W12" s="181"/>
      <c r="X12" s="180">
        <v>65</v>
      </c>
      <c r="Y12" s="181"/>
      <c r="Z12" s="182"/>
      <c r="AA12" s="182"/>
      <c r="AB12" s="183"/>
      <c r="AC12" s="183"/>
      <c r="AD12" s="182"/>
      <c r="AE12" s="182"/>
      <c r="AF12" s="148"/>
    </row>
    <row r="13" spans="1:32" ht="15" customHeight="1" x14ac:dyDescent="0.15">
      <c r="A13" s="235" t="s">
        <v>315</v>
      </c>
      <c r="B13" s="235" t="s">
        <v>3</v>
      </c>
      <c r="C13" s="229"/>
      <c r="D13" s="131"/>
      <c r="E13" s="135">
        <v>2</v>
      </c>
      <c r="F13" s="131"/>
      <c r="G13" s="131"/>
      <c r="H13" s="178">
        <f t="shared" si="9"/>
        <v>136</v>
      </c>
      <c r="I13" s="131"/>
      <c r="J13" s="132">
        <f t="shared" si="10"/>
        <v>136</v>
      </c>
      <c r="K13" s="330">
        <f t="shared" si="11"/>
        <v>46</v>
      </c>
      <c r="L13" s="132">
        <f t="shared" si="12"/>
        <v>90</v>
      </c>
      <c r="M13" s="133">
        <v>46</v>
      </c>
      <c r="N13" s="131"/>
      <c r="O13" s="131"/>
      <c r="P13" s="131"/>
      <c r="Q13" s="134"/>
      <c r="R13" s="134"/>
      <c r="S13" s="134"/>
      <c r="T13" s="131"/>
      <c r="U13" s="179"/>
      <c r="V13" s="180">
        <v>68</v>
      </c>
      <c r="W13" s="181"/>
      <c r="X13" s="180">
        <v>68</v>
      </c>
      <c r="Y13" s="181"/>
      <c r="Z13" s="182"/>
      <c r="AA13" s="182"/>
      <c r="AB13" s="183"/>
      <c r="AC13" s="183"/>
      <c r="AD13" s="182"/>
      <c r="AE13" s="182"/>
      <c r="AF13" s="148"/>
    </row>
    <row r="14" spans="1:32" ht="15.75" customHeight="1" x14ac:dyDescent="0.15">
      <c r="A14" s="235" t="s">
        <v>316</v>
      </c>
      <c r="B14" s="236" t="s">
        <v>317</v>
      </c>
      <c r="C14" s="230" t="s">
        <v>318</v>
      </c>
      <c r="D14" s="131"/>
      <c r="E14" s="136"/>
      <c r="F14" s="131"/>
      <c r="G14" s="131"/>
      <c r="H14" s="178">
        <f>J14+I14+Q14+R14+S14</f>
        <v>108</v>
      </c>
      <c r="I14" s="131"/>
      <c r="J14" s="132">
        <f t="shared" si="10"/>
        <v>90</v>
      </c>
      <c r="K14" s="330">
        <f t="shared" si="11"/>
        <v>52</v>
      </c>
      <c r="L14" s="132">
        <f t="shared" si="12"/>
        <v>38</v>
      </c>
      <c r="M14" s="133">
        <v>52</v>
      </c>
      <c r="N14" s="131"/>
      <c r="O14" s="131"/>
      <c r="P14" s="131"/>
      <c r="Q14" s="134">
        <v>10</v>
      </c>
      <c r="R14" s="134">
        <v>2</v>
      </c>
      <c r="S14" s="134">
        <v>6</v>
      </c>
      <c r="T14" s="131"/>
      <c r="U14" s="179"/>
      <c r="V14" s="180">
        <v>34</v>
      </c>
      <c r="W14" s="181"/>
      <c r="X14" s="180">
        <v>56</v>
      </c>
      <c r="Y14" s="181"/>
      <c r="Z14" s="182"/>
      <c r="AA14" s="182"/>
      <c r="AB14" s="183"/>
      <c r="AC14" s="183"/>
      <c r="AD14" s="182"/>
      <c r="AE14" s="182"/>
      <c r="AF14" s="148"/>
    </row>
    <row r="15" spans="1:32" ht="16.5" customHeight="1" x14ac:dyDescent="0.15">
      <c r="A15" s="235" t="s">
        <v>319</v>
      </c>
      <c r="B15" s="235" t="s">
        <v>320</v>
      </c>
      <c r="C15" s="231"/>
      <c r="D15" s="131"/>
      <c r="E15" s="134">
        <v>2</v>
      </c>
      <c r="F15" s="131"/>
      <c r="G15" s="131"/>
      <c r="H15" s="178">
        <f t="shared" si="9"/>
        <v>72</v>
      </c>
      <c r="I15" s="131"/>
      <c r="J15" s="132">
        <f t="shared" si="10"/>
        <v>72</v>
      </c>
      <c r="K15" s="330">
        <f t="shared" si="11"/>
        <v>28</v>
      </c>
      <c r="L15" s="132">
        <f t="shared" si="12"/>
        <v>44</v>
      </c>
      <c r="M15" s="133">
        <v>28</v>
      </c>
      <c r="N15" s="131"/>
      <c r="O15" s="131"/>
      <c r="P15" s="131"/>
      <c r="Q15" s="134"/>
      <c r="R15" s="134"/>
      <c r="S15" s="134"/>
      <c r="T15" s="131"/>
      <c r="U15" s="179"/>
      <c r="V15" s="180">
        <v>34</v>
      </c>
      <c r="W15" s="181"/>
      <c r="X15" s="180">
        <v>38</v>
      </c>
      <c r="Y15" s="181"/>
      <c r="Z15" s="182"/>
      <c r="AA15" s="182"/>
      <c r="AB15" s="183"/>
      <c r="AC15" s="183"/>
      <c r="AD15" s="182"/>
      <c r="AE15" s="182"/>
      <c r="AF15" s="148"/>
    </row>
    <row r="16" spans="1:32" ht="17.25" customHeight="1" x14ac:dyDescent="0.15">
      <c r="A16" s="235" t="s">
        <v>321</v>
      </c>
      <c r="B16" s="235" t="s">
        <v>322</v>
      </c>
      <c r="C16" s="231"/>
      <c r="D16" s="131"/>
      <c r="E16" s="137">
        <v>2</v>
      </c>
      <c r="F16" s="131"/>
      <c r="G16" s="131"/>
      <c r="H16" s="178">
        <f t="shared" si="9"/>
        <v>72</v>
      </c>
      <c r="I16" s="131"/>
      <c r="J16" s="132">
        <f t="shared" si="10"/>
        <v>72</v>
      </c>
      <c r="K16" s="330">
        <f t="shared" si="11"/>
        <v>70</v>
      </c>
      <c r="L16" s="132">
        <f t="shared" si="12"/>
        <v>2</v>
      </c>
      <c r="M16" s="133">
        <v>70</v>
      </c>
      <c r="N16" s="131"/>
      <c r="O16" s="131"/>
      <c r="P16" s="131"/>
      <c r="Q16" s="134"/>
      <c r="R16" s="134"/>
      <c r="S16" s="134"/>
      <c r="T16" s="131"/>
      <c r="U16" s="179"/>
      <c r="V16" s="180">
        <v>34</v>
      </c>
      <c r="W16" s="181"/>
      <c r="X16" s="180">
        <v>38</v>
      </c>
      <c r="Y16" s="181"/>
      <c r="Z16" s="182"/>
      <c r="AA16" s="182"/>
      <c r="AB16" s="183"/>
      <c r="AC16" s="183"/>
      <c r="AD16" s="182"/>
      <c r="AE16" s="182"/>
      <c r="AF16" s="148"/>
    </row>
    <row r="17" spans="1:32" ht="16.5" customHeight="1" x14ac:dyDescent="0.15">
      <c r="A17" s="235" t="s">
        <v>323</v>
      </c>
      <c r="B17" s="235" t="s">
        <v>10</v>
      </c>
      <c r="C17" s="231">
        <v>2</v>
      </c>
      <c r="D17" s="131"/>
      <c r="E17" s="134"/>
      <c r="F17" s="131"/>
      <c r="G17" s="135" t="s">
        <v>324</v>
      </c>
      <c r="H17" s="178">
        <f t="shared" si="9"/>
        <v>306</v>
      </c>
      <c r="I17" s="131"/>
      <c r="J17" s="132">
        <f t="shared" si="10"/>
        <v>288</v>
      </c>
      <c r="K17" s="330">
        <f t="shared" si="11"/>
        <v>114</v>
      </c>
      <c r="L17" s="132">
        <f t="shared" si="12"/>
        <v>174</v>
      </c>
      <c r="M17" s="133">
        <v>114</v>
      </c>
      <c r="N17" s="131"/>
      <c r="O17" s="131"/>
      <c r="P17" s="131"/>
      <c r="Q17" s="134">
        <v>10</v>
      </c>
      <c r="R17" s="134">
        <v>2</v>
      </c>
      <c r="S17" s="134">
        <v>6</v>
      </c>
      <c r="T17" s="131"/>
      <c r="U17" s="179"/>
      <c r="V17" s="180">
        <v>102</v>
      </c>
      <c r="W17" s="181"/>
      <c r="X17" s="180">
        <v>186</v>
      </c>
      <c r="Y17" s="181"/>
      <c r="Z17" s="182"/>
      <c r="AA17" s="182"/>
      <c r="AB17" s="183"/>
      <c r="AC17" s="183"/>
      <c r="AD17" s="182"/>
      <c r="AE17" s="182"/>
      <c r="AF17" s="148"/>
    </row>
    <row r="18" spans="1:32" ht="18" customHeight="1" x14ac:dyDescent="0.15">
      <c r="A18" s="235" t="s">
        <v>325</v>
      </c>
      <c r="B18" s="235" t="s">
        <v>326</v>
      </c>
      <c r="C18" s="231">
        <v>2</v>
      </c>
      <c r="D18" s="131"/>
      <c r="E18" s="136"/>
      <c r="F18" s="131"/>
      <c r="G18" s="134" t="s">
        <v>327</v>
      </c>
      <c r="H18" s="178">
        <f t="shared" si="9"/>
        <v>144</v>
      </c>
      <c r="I18" s="131"/>
      <c r="J18" s="132">
        <f t="shared" si="10"/>
        <v>126</v>
      </c>
      <c r="K18" s="330">
        <f t="shared" si="11"/>
        <v>116</v>
      </c>
      <c r="L18" s="132">
        <f t="shared" si="12"/>
        <v>10</v>
      </c>
      <c r="M18" s="133">
        <v>116</v>
      </c>
      <c r="N18" s="131"/>
      <c r="O18" s="131"/>
      <c r="P18" s="131"/>
      <c r="Q18" s="134">
        <v>10</v>
      </c>
      <c r="R18" s="134">
        <v>2</v>
      </c>
      <c r="S18" s="134">
        <v>6</v>
      </c>
      <c r="T18" s="131"/>
      <c r="U18" s="179"/>
      <c r="V18" s="180">
        <v>68</v>
      </c>
      <c r="W18" s="181"/>
      <c r="X18" s="180">
        <v>58</v>
      </c>
      <c r="Y18" s="181"/>
      <c r="Z18" s="182"/>
      <c r="AA18" s="182"/>
      <c r="AB18" s="183"/>
      <c r="AC18" s="183"/>
      <c r="AD18" s="182"/>
      <c r="AE18" s="182"/>
      <c r="AF18" s="148"/>
    </row>
    <row r="19" spans="1:32" ht="18" customHeight="1" x14ac:dyDescent="0.15">
      <c r="A19" s="237" t="s">
        <v>328</v>
      </c>
      <c r="B19" s="238" t="s">
        <v>6</v>
      </c>
      <c r="C19" s="232"/>
      <c r="D19" s="131">
        <v>1</v>
      </c>
      <c r="E19" s="138">
        <v>2</v>
      </c>
      <c r="F19" s="139"/>
      <c r="G19" s="139"/>
      <c r="H19" s="178">
        <f t="shared" ref="H19:H25" si="13">J19+I19</f>
        <v>72</v>
      </c>
      <c r="I19" s="140"/>
      <c r="J19" s="132">
        <f t="shared" si="10"/>
        <v>72</v>
      </c>
      <c r="K19" s="330">
        <f t="shared" si="11"/>
        <v>58</v>
      </c>
      <c r="L19" s="132">
        <f t="shared" si="12"/>
        <v>14</v>
      </c>
      <c r="M19" s="141">
        <v>58</v>
      </c>
      <c r="N19" s="142"/>
      <c r="O19" s="142"/>
      <c r="P19" s="142"/>
      <c r="Q19" s="142"/>
      <c r="R19" s="142"/>
      <c r="S19" s="142"/>
      <c r="T19" s="142"/>
      <c r="U19" s="179"/>
      <c r="V19" s="184">
        <v>34</v>
      </c>
      <c r="W19" s="181"/>
      <c r="X19" s="184">
        <v>38</v>
      </c>
      <c r="Y19" s="181"/>
      <c r="Z19" s="182"/>
      <c r="AA19" s="182"/>
      <c r="AB19" s="183"/>
      <c r="AC19" s="183"/>
      <c r="AD19" s="182"/>
      <c r="AE19" s="182"/>
      <c r="AF19" s="148"/>
    </row>
    <row r="20" spans="1:32" ht="20.25" customHeight="1" x14ac:dyDescent="0.15">
      <c r="A20" s="235" t="s">
        <v>329</v>
      </c>
      <c r="B20" s="236" t="s">
        <v>344</v>
      </c>
      <c r="C20" s="233"/>
      <c r="D20" s="143"/>
      <c r="E20" s="134">
        <v>2</v>
      </c>
      <c r="F20" s="131"/>
      <c r="G20" s="131"/>
      <c r="H20" s="178">
        <f t="shared" si="13"/>
        <v>68</v>
      </c>
      <c r="I20" s="131"/>
      <c r="J20" s="132">
        <f t="shared" si="10"/>
        <v>68</v>
      </c>
      <c r="K20" s="330">
        <f t="shared" si="11"/>
        <v>46</v>
      </c>
      <c r="L20" s="132">
        <f t="shared" si="12"/>
        <v>22</v>
      </c>
      <c r="M20" s="133">
        <v>46</v>
      </c>
      <c r="N20" s="140"/>
      <c r="O20" s="140"/>
      <c r="P20" s="140"/>
      <c r="Q20" s="140"/>
      <c r="R20" s="140"/>
      <c r="S20" s="140"/>
      <c r="T20" s="140"/>
      <c r="U20" s="185"/>
      <c r="V20" s="180">
        <v>34</v>
      </c>
      <c r="W20" s="185"/>
      <c r="X20" s="180">
        <v>34</v>
      </c>
      <c r="Y20" s="185"/>
      <c r="Z20" s="182"/>
      <c r="AA20" s="182"/>
      <c r="AB20" s="183"/>
      <c r="AC20" s="183"/>
      <c r="AD20" s="182"/>
      <c r="AE20" s="182"/>
      <c r="AF20" s="148"/>
    </row>
    <row r="21" spans="1:32" ht="20.100000000000001" customHeight="1" x14ac:dyDescent="0.15">
      <c r="A21" s="235" t="s">
        <v>330</v>
      </c>
      <c r="B21" s="239" t="s">
        <v>331</v>
      </c>
      <c r="C21" s="229"/>
      <c r="D21" s="131"/>
      <c r="E21" s="134">
        <v>2</v>
      </c>
      <c r="F21" s="131"/>
      <c r="G21" s="131"/>
      <c r="H21" s="178">
        <f t="shared" si="13"/>
        <v>108</v>
      </c>
      <c r="I21" s="131"/>
      <c r="J21" s="132">
        <f t="shared" si="10"/>
        <v>108</v>
      </c>
      <c r="K21" s="330">
        <f t="shared" si="11"/>
        <v>14</v>
      </c>
      <c r="L21" s="132">
        <f t="shared" si="12"/>
        <v>94</v>
      </c>
      <c r="M21" s="133">
        <v>14</v>
      </c>
      <c r="N21" s="131"/>
      <c r="O21" s="131"/>
      <c r="P21" s="131"/>
      <c r="Q21" s="138"/>
      <c r="R21" s="138"/>
      <c r="S21" s="138"/>
      <c r="T21" s="131"/>
      <c r="U21" s="186"/>
      <c r="V21" s="180">
        <v>34</v>
      </c>
      <c r="W21" s="186"/>
      <c r="X21" s="180">
        <v>74</v>
      </c>
      <c r="Y21" s="186"/>
      <c r="Z21" s="182"/>
      <c r="AA21" s="182"/>
      <c r="AB21" s="183"/>
      <c r="AC21" s="183"/>
      <c r="AD21" s="182"/>
      <c r="AE21" s="182"/>
      <c r="AF21" s="148"/>
    </row>
    <row r="22" spans="1:32" ht="20.100000000000001" customHeight="1" x14ac:dyDescent="0.15">
      <c r="A22" s="239" t="s">
        <v>332</v>
      </c>
      <c r="B22" s="240" t="s">
        <v>333</v>
      </c>
      <c r="C22" s="229"/>
      <c r="D22" s="131"/>
      <c r="E22" s="134">
        <v>2</v>
      </c>
      <c r="F22" s="131"/>
      <c r="G22" s="131"/>
      <c r="H22" s="178">
        <f t="shared" si="13"/>
        <v>72</v>
      </c>
      <c r="I22" s="131"/>
      <c r="J22" s="132">
        <f t="shared" si="10"/>
        <v>72</v>
      </c>
      <c r="K22" s="330">
        <f t="shared" si="11"/>
        <v>38</v>
      </c>
      <c r="L22" s="132">
        <f t="shared" si="12"/>
        <v>34</v>
      </c>
      <c r="M22" s="133">
        <v>38</v>
      </c>
      <c r="N22" s="131"/>
      <c r="O22" s="131"/>
      <c r="P22" s="131"/>
      <c r="Q22" s="131"/>
      <c r="R22" s="131"/>
      <c r="S22" s="131"/>
      <c r="T22" s="131"/>
      <c r="U22" s="179"/>
      <c r="V22" s="180">
        <v>34</v>
      </c>
      <c r="W22" s="181"/>
      <c r="X22" s="180">
        <v>38</v>
      </c>
      <c r="Y22" s="181"/>
      <c r="Z22" s="182"/>
      <c r="AA22" s="182"/>
      <c r="AB22" s="183"/>
      <c r="AC22" s="183"/>
      <c r="AD22" s="182"/>
      <c r="AE22" s="182"/>
      <c r="AF22" s="148"/>
    </row>
    <row r="23" spans="1:32" ht="20.100000000000001" customHeight="1" x14ac:dyDescent="0.15">
      <c r="A23" s="239" t="s">
        <v>334</v>
      </c>
      <c r="B23" s="239" t="s">
        <v>335</v>
      </c>
      <c r="C23" s="232"/>
      <c r="D23" s="144"/>
      <c r="E23" s="135">
        <v>2</v>
      </c>
      <c r="F23" s="139"/>
      <c r="G23" s="139"/>
      <c r="H23" s="178">
        <f t="shared" si="13"/>
        <v>72</v>
      </c>
      <c r="I23" s="131"/>
      <c r="J23" s="132">
        <f t="shared" si="10"/>
        <v>72</v>
      </c>
      <c r="K23" s="330">
        <f t="shared" si="11"/>
        <v>24</v>
      </c>
      <c r="L23" s="132">
        <f t="shared" si="12"/>
        <v>48</v>
      </c>
      <c r="M23" s="135">
        <v>24</v>
      </c>
      <c r="N23" s="142"/>
      <c r="O23" s="142"/>
      <c r="P23" s="142"/>
      <c r="Q23" s="142"/>
      <c r="R23" s="142"/>
      <c r="S23" s="142"/>
      <c r="T23" s="142"/>
      <c r="U23" s="179"/>
      <c r="V23" s="187">
        <v>34</v>
      </c>
      <c r="W23" s="181"/>
      <c r="X23" s="187">
        <v>38</v>
      </c>
      <c r="Y23" s="181"/>
      <c r="Z23" s="182"/>
      <c r="AA23" s="182"/>
      <c r="AB23" s="183"/>
      <c r="AC23" s="183"/>
      <c r="AD23" s="182"/>
      <c r="AE23" s="182"/>
      <c r="AF23" s="148"/>
    </row>
    <row r="24" spans="1:32" ht="21" customHeight="1" x14ac:dyDescent="0.15">
      <c r="A24" s="239" t="s">
        <v>336</v>
      </c>
      <c r="B24" s="239" t="s">
        <v>337</v>
      </c>
      <c r="C24" s="229"/>
      <c r="D24" s="131"/>
      <c r="E24" s="135">
        <v>1</v>
      </c>
      <c r="F24" s="131"/>
      <c r="G24" s="131"/>
      <c r="H24" s="178">
        <f t="shared" si="13"/>
        <v>34</v>
      </c>
      <c r="I24" s="131"/>
      <c r="J24" s="132">
        <f t="shared" si="10"/>
        <v>34</v>
      </c>
      <c r="K24" s="330">
        <f t="shared" si="11"/>
        <v>14</v>
      </c>
      <c r="L24" s="132">
        <f t="shared" si="12"/>
        <v>20</v>
      </c>
      <c r="M24" s="135">
        <v>14</v>
      </c>
      <c r="N24" s="140"/>
      <c r="O24" s="140"/>
      <c r="P24" s="140"/>
      <c r="Q24" s="140"/>
      <c r="R24" s="140"/>
      <c r="S24" s="140"/>
      <c r="T24" s="140"/>
      <c r="U24" s="185"/>
      <c r="V24" s="187">
        <v>34</v>
      </c>
      <c r="W24" s="185"/>
      <c r="X24" s="188"/>
      <c r="Y24" s="185"/>
      <c r="Z24" s="182"/>
      <c r="AA24" s="182"/>
      <c r="AB24" s="183"/>
      <c r="AC24" s="183"/>
      <c r="AD24" s="182"/>
      <c r="AE24" s="182"/>
      <c r="AF24" s="148"/>
    </row>
    <row r="25" spans="1:32" s="9" customFormat="1" ht="21" customHeight="1" thickBot="1" x14ac:dyDescent="0.2">
      <c r="A25" s="252"/>
      <c r="B25" s="253" t="s">
        <v>338</v>
      </c>
      <c r="C25" s="234"/>
      <c r="D25" s="203"/>
      <c r="E25" s="203"/>
      <c r="F25" s="203">
        <v>2</v>
      </c>
      <c r="G25" s="203"/>
      <c r="H25" s="204">
        <f t="shared" si="13"/>
        <v>32</v>
      </c>
      <c r="I25" s="203"/>
      <c r="J25" s="145">
        <f t="shared" si="10"/>
        <v>32</v>
      </c>
      <c r="K25" s="331">
        <f t="shared" si="11"/>
        <v>0</v>
      </c>
      <c r="L25" s="145"/>
      <c r="M25" s="146"/>
      <c r="N25" s="146">
        <v>32</v>
      </c>
      <c r="O25" s="146"/>
      <c r="P25" s="146"/>
      <c r="Q25" s="146"/>
      <c r="R25" s="146"/>
      <c r="S25" s="146"/>
      <c r="T25" s="146"/>
      <c r="U25" s="205"/>
      <c r="V25" s="206"/>
      <c r="W25" s="205"/>
      <c r="X25" s="206">
        <v>32</v>
      </c>
      <c r="Y25" s="205"/>
      <c r="Z25" s="207"/>
      <c r="AA25" s="207"/>
      <c r="AB25" s="208"/>
      <c r="AC25" s="208"/>
      <c r="AD25" s="207"/>
      <c r="AE25" s="207"/>
      <c r="AF25" s="149"/>
    </row>
    <row r="26" spans="1:32" ht="15.75" customHeight="1" thickBot="1" x14ac:dyDescent="0.3">
      <c r="A26" s="429" t="s">
        <v>213</v>
      </c>
      <c r="B26" s="430"/>
      <c r="C26" s="300">
        <f t="shared" ref="C26:AF26" si="14">C27+C33+C36+C49</f>
        <v>12</v>
      </c>
      <c r="D26" s="300">
        <f t="shared" si="14"/>
        <v>0</v>
      </c>
      <c r="E26" s="300">
        <f t="shared" si="14"/>
        <v>20</v>
      </c>
      <c r="F26" s="300">
        <f t="shared" si="14"/>
        <v>2</v>
      </c>
      <c r="G26" s="300">
        <f t="shared" si="14"/>
        <v>12</v>
      </c>
      <c r="H26" s="300">
        <f>H27+H33+H36+H49</f>
        <v>2736</v>
      </c>
      <c r="I26" s="301">
        <f t="shared" si="14"/>
        <v>186</v>
      </c>
      <c r="J26" s="302">
        <f t="shared" si="14"/>
        <v>1974</v>
      </c>
      <c r="K26" s="332">
        <f t="shared" si="14"/>
        <v>1139</v>
      </c>
      <c r="L26" s="300">
        <f t="shared" si="14"/>
        <v>903</v>
      </c>
      <c r="M26" s="300">
        <f t="shared" si="14"/>
        <v>1031</v>
      </c>
      <c r="N26" s="300">
        <f t="shared" si="14"/>
        <v>40</v>
      </c>
      <c r="O26" s="300">
        <f t="shared" si="14"/>
        <v>72</v>
      </c>
      <c r="P26" s="300">
        <f t="shared" si="14"/>
        <v>216</v>
      </c>
      <c r="Q26" s="300">
        <f t="shared" si="14"/>
        <v>48</v>
      </c>
      <c r="R26" s="300">
        <f t="shared" si="14"/>
        <v>24</v>
      </c>
      <c r="S26" s="303">
        <f t="shared" si="14"/>
        <v>72</v>
      </c>
      <c r="T26" s="300">
        <f t="shared" si="14"/>
        <v>0</v>
      </c>
      <c r="U26" s="302">
        <f t="shared" si="14"/>
        <v>0</v>
      </c>
      <c r="V26" s="304">
        <f t="shared" si="14"/>
        <v>0</v>
      </c>
      <c r="W26" s="305">
        <f t="shared" si="14"/>
        <v>0</v>
      </c>
      <c r="X26" s="304">
        <f t="shared" si="14"/>
        <v>0</v>
      </c>
      <c r="Y26" s="304">
        <f t="shared" si="14"/>
        <v>52</v>
      </c>
      <c r="Z26" s="304">
        <f t="shared" si="14"/>
        <v>524</v>
      </c>
      <c r="AA26" s="305">
        <f t="shared" si="14"/>
        <v>60</v>
      </c>
      <c r="AB26" s="304">
        <f t="shared" si="14"/>
        <v>768</v>
      </c>
      <c r="AC26" s="304">
        <f t="shared" si="14"/>
        <v>36</v>
      </c>
      <c r="AD26" s="304">
        <f t="shared" si="14"/>
        <v>540</v>
      </c>
      <c r="AE26" s="305">
        <f t="shared" si="14"/>
        <v>38</v>
      </c>
      <c r="AF26" s="304">
        <f t="shared" si="14"/>
        <v>430</v>
      </c>
    </row>
    <row r="27" spans="1:32" ht="29.25" thickBot="1" x14ac:dyDescent="0.2">
      <c r="A27" s="61" t="s">
        <v>214</v>
      </c>
      <c r="B27" s="62" t="s">
        <v>215</v>
      </c>
      <c r="C27" s="219">
        <v>1</v>
      </c>
      <c r="D27" s="57"/>
      <c r="E27" s="57">
        <v>3</v>
      </c>
      <c r="F27" s="57"/>
      <c r="G27" s="220">
        <v>3</v>
      </c>
      <c r="H27" s="221">
        <f t="shared" ref="H27:AF27" si="15">SUM(H28:H32)</f>
        <v>412</v>
      </c>
      <c r="I27" s="63">
        <f t="shared" si="15"/>
        <v>24</v>
      </c>
      <c r="J27" s="63">
        <f t="shared" si="15"/>
        <v>376</v>
      </c>
      <c r="K27" s="333">
        <f t="shared" si="15"/>
        <v>276</v>
      </c>
      <c r="L27" s="56">
        <f t="shared" si="15"/>
        <v>100</v>
      </c>
      <c r="M27" s="57">
        <f t="shared" si="15"/>
        <v>276</v>
      </c>
      <c r="N27" s="64">
        <f t="shared" si="15"/>
        <v>0</v>
      </c>
      <c r="O27" s="56">
        <f t="shared" si="15"/>
        <v>0</v>
      </c>
      <c r="P27" s="64">
        <f t="shared" si="15"/>
        <v>0</v>
      </c>
      <c r="Q27" s="63">
        <f t="shared" si="15"/>
        <v>4</v>
      </c>
      <c r="R27" s="63">
        <f t="shared" si="15"/>
        <v>2</v>
      </c>
      <c r="S27" s="225">
        <f t="shared" si="15"/>
        <v>6</v>
      </c>
      <c r="T27" s="221">
        <f t="shared" si="15"/>
        <v>0</v>
      </c>
      <c r="U27" s="221">
        <f t="shared" si="15"/>
        <v>0</v>
      </c>
      <c r="V27" s="64">
        <f t="shared" si="15"/>
        <v>0</v>
      </c>
      <c r="W27" s="63">
        <f t="shared" si="15"/>
        <v>0</v>
      </c>
      <c r="X27" s="64">
        <f t="shared" si="15"/>
        <v>0</v>
      </c>
      <c r="Y27" s="64">
        <f t="shared" si="15"/>
        <v>12</v>
      </c>
      <c r="Z27" s="64">
        <f t="shared" si="15"/>
        <v>148</v>
      </c>
      <c r="AA27" s="63">
        <f t="shared" si="15"/>
        <v>8</v>
      </c>
      <c r="AB27" s="64">
        <f t="shared" si="15"/>
        <v>136</v>
      </c>
      <c r="AC27" s="64">
        <f t="shared" si="15"/>
        <v>2</v>
      </c>
      <c r="AD27" s="64">
        <f t="shared" si="15"/>
        <v>50</v>
      </c>
      <c r="AE27" s="63">
        <f t="shared" si="15"/>
        <v>2</v>
      </c>
      <c r="AF27" s="64">
        <f t="shared" si="15"/>
        <v>42</v>
      </c>
    </row>
    <row r="28" spans="1:32" ht="15.75" x14ac:dyDescent="0.15">
      <c r="A28" s="250" t="s">
        <v>216</v>
      </c>
      <c r="B28" s="251" t="s">
        <v>217</v>
      </c>
      <c r="C28" s="353"/>
      <c r="D28" s="173"/>
      <c r="E28" s="173">
        <v>3</v>
      </c>
      <c r="F28" s="173"/>
      <c r="G28" s="216"/>
      <c r="H28" s="306">
        <f>J28+Q28+R28+S28+I28</f>
        <v>36</v>
      </c>
      <c r="I28" s="173">
        <f>Y28+AA28+AC28+AE28</f>
        <v>4</v>
      </c>
      <c r="J28" s="306">
        <f>Z28+AB28+AD28+AF28</f>
        <v>32</v>
      </c>
      <c r="K28" s="334">
        <f>M28+O28+P28</f>
        <v>0</v>
      </c>
      <c r="L28" s="173">
        <f>Z28+AB28+AD28+AF28</f>
        <v>32</v>
      </c>
      <c r="M28" s="173"/>
      <c r="N28" s="173"/>
      <c r="O28" s="173"/>
      <c r="P28" s="173"/>
      <c r="Q28" s="210"/>
      <c r="R28" s="98"/>
      <c r="S28" s="210"/>
      <c r="T28" s="217"/>
      <c r="U28" s="217"/>
      <c r="V28" s="217"/>
      <c r="W28" s="217"/>
      <c r="X28" s="217"/>
      <c r="Y28" s="217">
        <v>4</v>
      </c>
      <c r="Z28" s="217">
        <v>32</v>
      </c>
      <c r="AA28" s="217"/>
      <c r="AB28" s="217"/>
      <c r="AC28" s="217"/>
      <c r="AD28" s="217"/>
      <c r="AE28" s="217"/>
      <c r="AF28" s="218"/>
    </row>
    <row r="29" spans="1:32" ht="15.75" x14ac:dyDescent="0.15">
      <c r="A29" s="246" t="s">
        <v>218</v>
      </c>
      <c r="B29" s="247" t="s">
        <v>3</v>
      </c>
      <c r="C29" s="51">
        <v>3</v>
      </c>
      <c r="D29" s="52"/>
      <c r="E29" s="52"/>
      <c r="F29" s="52"/>
      <c r="G29" s="209"/>
      <c r="H29" s="322">
        <f>J29+Q29+R29+S29+I29</f>
        <v>60</v>
      </c>
      <c r="I29" s="52">
        <f t="shared" ref="I29:I32" si="16">Y29+AA29+AC29+AE29</f>
        <v>4</v>
      </c>
      <c r="J29" s="306">
        <f t="shared" ref="J29:J32" si="17">Z29+AB29+AD29+AF29</f>
        <v>44</v>
      </c>
      <c r="K29" s="330">
        <f t="shared" ref="K29:K48" si="18">M29+O29+P29</f>
        <v>0</v>
      </c>
      <c r="L29" s="307">
        <f t="shared" ref="L29:L30" si="19">J29-M29</f>
        <v>44</v>
      </c>
      <c r="M29" s="52"/>
      <c r="N29" s="52"/>
      <c r="O29" s="52"/>
      <c r="P29" s="52"/>
      <c r="Q29" s="210">
        <v>4</v>
      </c>
      <c r="R29" s="98">
        <v>2</v>
      </c>
      <c r="S29" s="210">
        <v>6</v>
      </c>
      <c r="T29" s="210"/>
      <c r="U29" s="210"/>
      <c r="V29" s="210"/>
      <c r="W29" s="210"/>
      <c r="X29" s="210"/>
      <c r="Y29" s="210">
        <v>4</v>
      </c>
      <c r="Z29" s="210">
        <v>44</v>
      </c>
      <c r="AA29" s="210"/>
      <c r="AB29" s="210"/>
      <c r="AC29" s="210"/>
      <c r="AD29" s="210"/>
      <c r="AE29" s="210"/>
      <c r="AF29" s="53"/>
    </row>
    <row r="30" spans="1:32" ht="30" x14ac:dyDescent="0.15">
      <c r="A30" s="246" t="s">
        <v>219</v>
      </c>
      <c r="B30" s="264" t="s">
        <v>220</v>
      </c>
      <c r="C30" s="245"/>
      <c r="D30" s="52"/>
      <c r="E30" s="52">
        <v>6</v>
      </c>
      <c r="F30" s="52"/>
      <c r="G30" s="209" t="s">
        <v>221</v>
      </c>
      <c r="H30" s="322">
        <f t="shared" ref="H30:H32" si="20">J30+Q30+R30+S30+I30</f>
        <v>118</v>
      </c>
      <c r="I30" s="52">
        <f>Y30+AA30+AC30+AE30</f>
        <v>12</v>
      </c>
      <c r="J30" s="306">
        <f>Z30+AB30+AD30+AF30</f>
        <v>106</v>
      </c>
      <c r="K30" s="330">
        <f t="shared" si="18"/>
        <v>98</v>
      </c>
      <c r="L30" s="307">
        <f t="shared" si="19"/>
        <v>8</v>
      </c>
      <c r="M30" s="52">
        <v>98</v>
      </c>
      <c r="N30" s="52"/>
      <c r="O30" s="52"/>
      <c r="P30" s="52"/>
      <c r="Q30" s="98"/>
      <c r="R30" s="98"/>
      <c r="S30" s="210"/>
      <c r="T30" s="210"/>
      <c r="U30" s="210"/>
      <c r="V30" s="210"/>
      <c r="W30" s="210"/>
      <c r="X30" s="210"/>
      <c r="Y30" s="210">
        <v>4</v>
      </c>
      <c r="Z30" s="210">
        <v>36</v>
      </c>
      <c r="AA30" s="210">
        <v>4</v>
      </c>
      <c r="AB30" s="210">
        <v>32</v>
      </c>
      <c r="AC30" s="210">
        <v>2</v>
      </c>
      <c r="AD30" s="210">
        <v>18</v>
      </c>
      <c r="AE30" s="210">
        <v>2</v>
      </c>
      <c r="AF30" s="53">
        <v>20</v>
      </c>
    </row>
    <row r="31" spans="1:32" ht="30" x14ac:dyDescent="0.15">
      <c r="A31" s="246" t="s">
        <v>222</v>
      </c>
      <c r="B31" s="264" t="s">
        <v>223</v>
      </c>
      <c r="C31" s="51"/>
      <c r="D31" s="52" t="s">
        <v>221</v>
      </c>
      <c r="E31" s="52">
        <v>6</v>
      </c>
      <c r="F31" s="52"/>
      <c r="G31" s="209"/>
      <c r="H31" s="322">
        <f t="shared" si="20"/>
        <v>162</v>
      </c>
      <c r="I31" s="52">
        <f t="shared" si="16"/>
        <v>0</v>
      </c>
      <c r="J31" s="306">
        <f>Z31+AB31+AD31+AF31</f>
        <v>162</v>
      </c>
      <c r="K31" s="330">
        <f t="shared" si="18"/>
        <v>160</v>
      </c>
      <c r="L31" s="306">
        <f>J31-M31</f>
        <v>2</v>
      </c>
      <c r="M31" s="52">
        <v>160</v>
      </c>
      <c r="N31" s="52"/>
      <c r="O31" s="52"/>
      <c r="P31" s="52"/>
      <c r="Q31" s="98"/>
      <c r="R31" s="98"/>
      <c r="S31" s="210"/>
      <c r="T31" s="210"/>
      <c r="U31" s="210"/>
      <c r="V31" s="210"/>
      <c r="W31" s="210"/>
      <c r="X31" s="210"/>
      <c r="Y31" s="210"/>
      <c r="Z31" s="210">
        <v>36</v>
      </c>
      <c r="AA31" s="210"/>
      <c r="AB31" s="210">
        <v>72</v>
      </c>
      <c r="AC31" s="210"/>
      <c r="AD31" s="210">
        <v>32</v>
      </c>
      <c r="AE31" s="210"/>
      <c r="AF31" s="53">
        <v>22</v>
      </c>
    </row>
    <row r="32" spans="1:32" ht="24" customHeight="1" thickBot="1" x14ac:dyDescent="0.2">
      <c r="A32" s="246" t="s">
        <v>224</v>
      </c>
      <c r="B32" s="264" t="s">
        <v>225</v>
      </c>
      <c r="C32" s="54"/>
      <c r="D32" s="52"/>
      <c r="E32" s="52">
        <v>4</v>
      </c>
      <c r="F32" s="52"/>
      <c r="G32" s="209"/>
      <c r="H32" s="322">
        <f t="shared" si="20"/>
        <v>36</v>
      </c>
      <c r="I32" s="52">
        <f t="shared" si="16"/>
        <v>4</v>
      </c>
      <c r="J32" s="306">
        <f t="shared" si="17"/>
        <v>32</v>
      </c>
      <c r="K32" s="330">
        <f t="shared" si="18"/>
        <v>18</v>
      </c>
      <c r="L32" s="307">
        <f t="shared" ref="L32" si="21">J32-M32</f>
        <v>14</v>
      </c>
      <c r="M32" s="52">
        <v>18</v>
      </c>
      <c r="N32" s="52"/>
      <c r="O32" s="52"/>
      <c r="P32" s="52"/>
      <c r="Q32" s="98"/>
      <c r="R32" s="99"/>
      <c r="S32" s="210"/>
      <c r="T32" s="210"/>
      <c r="U32" s="210"/>
      <c r="V32" s="210"/>
      <c r="W32" s="210"/>
      <c r="X32" s="210"/>
      <c r="Y32" s="210"/>
      <c r="Z32" s="210"/>
      <c r="AA32" s="210">
        <v>4</v>
      </c>
      <c r="AB32" s="210">
        <v>32</v>
      </c>
      <c r="AC32" s="210"/>
      <c r="AD32" s="210"/>
      <c r="AE32" s="210"/>
      <c r="AF32" s="53"/>
    </row>
    <row r="33" spans="1:52" ht="29.25" thickBot="1" x14ac:dyDescent="0.2">
      <c r="A33" s="267" t="s">
        <v>226</v>
      </c>
      <c r="B33" s="268" t="s">
        <v>227</v>
      </c>
      <c r="C33" s="56">
        <v>1</v>
      </c>
      <c r="D33" s="57"/>
      <c r="E33" s="57">
        <v>1</v>
      </c>
      <c r="F33" s="57"/>
      <c r="G33" s="269"/>
      <c r="H33" s="57">
        <f>SUM(H34:H35)</f>
        <v>112</v>
      </c>
      <c r="I33" s="57">
        <f t="shared" ref="I33:P33" si="22">SUM(I34:I35)</f>
        <v>10</v>
      </c>
      <c r="J33" s="57">
        <f t="shared" si="22"/>
        <v>90</v>
      </c>
      <c r="K33" s="336">
        <f t="shared" si="22"/>
        <v>30</v>
      </c>
      <c r="L33" s="57">
        <f t="shared" si="22"/>
        <v>60</v>
      </c>
      <c r="M33" s="57">
        <f t="shared" si="22"/>
        <v>30</v>
      </c>
      <c r="N33" s="57">
        <f t="shared" si="22"/>
        <v>0</v>
      </c>
      <c r="O33" s="57">
        <f t="shared" si="22"/>
        <v>0</v>
      </c>
      <c r="P33" s="57">
        <f t="shared" si="22"/>
        <v>0</v>
      </c>
      <c r="Q33" s="57">
        <f t="shared" ref="Q33:S33" si="23">SUM(Q34:Q35)</f>
        <v>4</v>
      </c>
      <c r="R33" s="57">
        <f t="shared" si="23"/>
        <v>2</v>
      </c>
      <c r="S33" s="57">
        <f t="shared" si="23"/>
        <v>6</v>
      </c>
      <c r="T33" s="57">
        <f t="shared" ref="T33:AF33" si="24">SUM(T34:T35)</f>
        <v>0</v>
      </c>
      <c r="U33" s="57">
        <f t="shared" si="24"/>
        <v>0</v>
      </c>
      <c r="V33" s="57">
        <f t="shared" si="24"/>
        <v>0</v>
      </c>
      <c r="W33" s="57">
        <f t="shared" si="24"/>
        <v>0</v>
      </c>
      <c r="X33" s="57">
        <f t="shared" si="24"/>
        <v>0</v>
      </c>
      <c r="Y33" s="57">
        <f t="shared" si="24"/>
        <v>6</v>
      </c>
      <c r="Z33" s="57">
        <f t="shared" si="24"/>
        <v>58</v>
      </c>
      <c r="AA33" s="57">
        <f t="shared" si="24"/>
        <v>4</v>
      </c>
      <c r="AB33" s="57">
        <f t="shared" si="24"/>
        <v>32</v>
      </c>
      <c r="AC33" s="57">
        <f t="shared" si="24"/>
        <v>0</v>
      </c>
      <c r="AD33" s="57">
        <f t="shared" si="24"/>
        <v>0</v>
      </c>
      <c r="AE33" s="57">
        <f t="shared" si="24"/>
        <v>0</v>
      </c>
      <c r="AF33" s="64">
        <f t="shared" si="24"/>
        <v>0</v>
      </c>
    </row>
    <row r="34" spans="1:52" ht="15.75" x14ac:dyDescent="0.15">
      <c r="A34" s="250" t="s">
        <v>228</v>
      </c>
      <c r="B34" s="251" t="s">
        <v>10</v>
      </c>
      <c r="C34" s="48">
        <v>3</v>
      </c>
      <c r="D34" s="175"/>
      <c r="E34" s="175"/>
      <c r="F34" s="175"/>
      <c r="G34" s="216"/>
      <c r="H34" s="306">
        <f>J34+Q34+R34+S34+I34</f>
        <v>76</v>
      </c>
      <c r="I34" s="175">
        <f>Y34+AA34+AC34+AE34</f>
        <v>6</v>
      </c>
      <c r="J34" s="306">
        <f>Z34+AB34+AD34+AF34</f>
        <v>58</v>
      </c>
      <c r="K34" s="334">
        <f t="shared" si="18"/>
        <v>30</v>
      </c>
      <c r="L34" s="321">
        <f>J34-M34</f>
        <v>28</v>
      </c>
      <c r="M34" s="175">
        <v>30</v>
      </c>
      <c r="N34" s="175"/>
      <c r="O34" s="175"/>
      <c r="P34" s="175"/>
      <c r="Q34" s="210">
        <v>4</v>
      </c>
      <c r="R34" s="98">
        <v>2</v>
      </c>
      <c r="S34" s="210">
        <v>6</v>
      </c>
      <c r="T34" s="217"/>
      <c r="U34" s="217"/>
      <c r="V34" s="217"/>
      <c r="W34" s="217"/>
      <c r="X34" s="217"/>
      <c r="Y34" s="352">
        <v>6</v>
      </c>
      <c r="Z34" s="352">
        <v>58</v>
      </c>
      <c r="AA34" s="217"/>
      <c r="AB34" s="217"/>
      <c r="AC34" s="217"/>
      <c r="AD34" s="217"/>
      <c r="AE34" s="217"/>
      <c r="AF34" s="50"/>
    </row>
    <row r="35" spans="1:52" ht="16.5" thickBot="1" x14ac:dyDescent="0.2">
      <c r="A35" s="254" t="s">
        <v>229</v>
      </c>
      <c r="B35" s="265" t="s">
        <v>230</v>
      </c>
      <c r="C35" s="58"/>
      <c r="D35" s="59"/>
      <c r="E35" s="59">
        <v>4</v>
      </c>
      <c r="F35" s="59"/>
      <c r="G35" s="214"/>
      <c r="H35" s="306">
        <f>J35+Q35+R35+S35+I35</f>
        <v>36</v>
      </c>
      <c r="I35" s="59">
        <f>Y35+AA35+AC35+AE35</f>
        <v>4</v>
      </c>
      <c r="J35" s="306">
        <f>Z35+AB35+AD35+AF35</f>
        <v>32</v>
      </c>
      <c r="K35" s="331">
        <f t="shared" si="18"/>
        <v>0</v>
      </c>
      <c r="L35" s="306">
        <f t="shared" ref="L35" si="25">Z35+AB35+AD35+AF35</f>
        <v>32</v>
      </c>
      <c r="M35" s="59"/>
      <c r="N35" s="59"/>
      <c r="O35" s="59"/>
      <c r="P35" s="59"/>
      <c r="Q35" s="215"/>
      <c r="R35" s="102"/>
      <c r="S35" s="94"/>
      <c r="T35" s="94"/>
      <c r="U35" s="94"/>
      <c r="V35" s="94"/>
      <c r="W35" s="94"/>
      <c r="X35" s="94"/>
      <c r="Y35" s="94"/>
      <c r="Z35" s="94"/>
      <c r="AA35" s="94">
        <v>4</v>
      </c>
      <c r="AB35" s="94">
        <v>32</v>
      </c>
      <c r="AC35" s="94"/>
      <c r="AD35" s="94"/>
      <c r="AE35" s="94"/>
      <c r="AF35" s="60"/>
    </row>
    <row r="36" spans="1:52" ht="16.5" thickBot="1" x14ac:dyDescent="0.2">
      <c r="A36" s="61" t="s">
        <v>231</v>
      </c>
      <c r="B36" s="62" t="s">
        <v>232</v>
      </c>
      <c r="C36" s="219">
        <v>5</v>
      </c>
      <c r="D36" s="57"/>
      <c r="E36" s="57">
        <v>7</v>
      </c>
      <c r="F36" s="57">
        <v>1</v>
      </c>
      <c r="G36" s="220">
        <v>5</v>
      </c>
      <c r="H36" s="221">
        <f t="shared" ref="H36:AF36" si="26">SUM(H37:H48)</f>
        <v>820</v>
      </c>
      <c r="I36" s="221">
        <f t="shared" si="26"/>
        <v>64</v>
      </c>
      <c r="J36" s="221">
        <f t="shared" si="26"/>
        <v>696</v>
      </c>
      <c r="K36" s="337">
        <f t="shared" si="26"/>
        <v>312</v>
      </c>
      <c r="L36" s="221">
        <f t="shared" si="26"/>
        <v>364</v>
      </c>
      <c r="M36" s="221">
        <f t="shared" si="26"/>
        <v>312</v>
      </c>
      <c r="N36" s="221">
        <f t="shared" si="26"/>
        <v>20</v>
      </c>
      <c r="O36" s="221">
        <f t="shared" si="26"/>
        <v>0</v>
      </c>
      <c r="P36" s="221">
        <f t="shared" si="26"/>
        <v>0</v>
      </c>
      <c r="Q36" s="221">
        <f t="shared" si="26"/>
        <v>20</v>
      </c>
      <c r="R36" s="221">
        <f t="shared" si="26"/>
        <v>10</v>
      </c>
      <c r="S36" s="222">
        <f t="shared" si="26"/>
        <v>30</v>
      </c>
      <c r="T36" s="221">
        <f t="shared" si="26"/>
        <v>0</v>
      </c>
      <c r="U36" s="221">
        <f t="shared" si="26"/>
        <v>0</v>
      </c>
      <c r="V36" s="64">
        <f t="shared" si="26"/>
        <v>0</v>
      </c>
      <c r="W36" s="63">
        <f t="shared" si="26"/>
        <v>0</v>
      </c>
      <c r="X36" s="64">
        <f t="shared" si="26"/>
        <v>0</v>
      </c>
      <c r="Y36" s="64">
        <f t="shared" si="26"/>
        <v>18</v>
      </c>
      <c r="Z36" s="64">
        <f>SUM(Z37:Z48)</f>
        <v>164</v>
      </c>
      <c r="AA36" s="63">
        <f t="shared" si="26"/>
        <v>16</v>
      </c>
      <c r="AB36" s="64">
        <f t="shared" si="26"/>
        <v>204</v>
      </c>
      <c r="AC36" s="64">
        <f t="shared" si="26"/>
        <v>18</v>
      </c>
      <c r="AD36" s="64">
        <f t="shared" si="26"/>
        <v>224</v>
      </c>
      <c r="AE36" s="63">
        <f t="shared" si="26"/>
        <v>12</v>
      </c>
      <c r="AF36" s="64">
        <f t="shared" si="26"/>
        <v>104</v>
      </c>
    </row>
    <row r="37" spans="1:52" ht="15.75" x14ac:dyDescent="0.15">
      <c r="A37" s="250" t="s">
        <v>233</v>
      </c>
      <c r="B37" s="251" t="s">
        <v>234</v>
      </c>
      <c r="C37" s="48">
        <v>4</v>
      </c>
      <c r="D37" s="175"/>
      <c r="E37" s="175"/>
      <c r="F37" s="175">
        <v>4</v>
      </c>
      <c r="G37" s="216">
        <v>3</v>
      </c>
      <c r="H37" s="175">
        <f>J37+Q37+R37+S37+I37</f>
        <v>96</v>
      </c>
      <c r="I37" s="175">
        <f>Y37+AA37+AC37+AE37</f>
        <v>10</v>
      </c>
      <c r="J37" s="306">
        <f>Z37+AB37+AD37+AF37</f>
        <v>74</v>
      </c>
      <c r="K37" s="334">
        <f>M37+O37+P37</f>
        <v>22</v>
      </c>
      <c r="L37" s="321">
        <f>J37-M37-N37</f>
        <v>32</v>
      </c>
      <c r="M37" s="175">
        <v>22</v>
      </c>
      <c r="N37" s="175">
        <v>20</v>
      </c>
      <c r="O37" s="175"/>
      <c r="P37" s="175"/>
      <c r="Q37" s="210">
        <v>4</v>
      </c>
      <c r="R37" s="98">
        <v>2</v>
      </c>
      <c r="S37" s="210">
        <v>6</v>
      </c>
      <c r="T37" s="217"/>
      <c r="U37" s="217"/>
      <c r="V37" s="217"/>
      <c r="W37" s="217"/>
      <c r="X37" s="217"/>
      <c r="Y37" s="217">
        <v>4</v>
      </c>
      <c r="Z37" s="217">
        <v>24</v>
      </c>
      <c r="AA37" s="217">
        <v>6</v>
      </c>
      <c r="AB37" s="217">
        <v>50</v>
      </c>
      <c r="AC37" s="217"/>
      <c r="AD37" s="217"/>
      <c r="AE37" s="217"/>
      <c r="AF37" s="217"/>
    </row>
    <row r="38" spans="1:52" ht="15.75" x14ac:dyDescent="0.15">
      <c r="A38" s="246" t="s">
        <v>235</v>
      </c>
      <c r="B38" s="247" t="s">
        <v>236</v>
      </c>
      <c r="C38" s="48"/>
      <c r="D38" s="52"/>
      <c r="E38" s="52">
        <v>4</v>
      </c>
      <c r="F38" s="52"/>
      <c r="G38" s="209">
        <v>4</v>
      </c>
      <c r="H38" s="322">
        <f t="shared" ref="H38:H48" si="27">J38+Q38+R38+S38+I38</f>
        <v>70</v>
      </c>
      <c r="I38" s="306">
        <f t="shared" ref="I38:I48" si="28">Y38+AA38+AC38+AE38</f>
        <v>6</v>
      </c>
      <c r="J38" s="306">
        <f>Z38+AB38+AD38+AF38</f>
        <v>64</v>
      </c>
      <c r="K38" s="330">
        <f>M38+O38+P38</f>
        <v>14</v>
      </c>
      <c r="L38" s="321">
        <f>J38-M38</f>
        <v>50</v>
      </c>
      <c r="M38" s="52">
        <v>14</v>
      </c>
      <c r="N38" s="52"/>
      <c r="O38" s="52"/>
      <c r="P38" s="52"/>
      <c r="Q38" s="98"/>
      <c r="R38" s="98"/>
      <c r="S38" s="210"/>
      <c r="T38" s="210"/>
      <c r="U38" s="210"/>
      <c r="V38" s="210"/>
      <c r="W38" s="210"/>
      <c r="X38" s="210"/>
      <c r="Y38" s="342">
        <v>2</v>
      </c>
      <c r="Z38" s="342">
        <v>32</v>
      </c>
      <c r="AA38" s="342">
        <v>4</v>
      </c>
      <c r="AB38" s="342">
        <v>32</v>
      </c>
      <c r="AC38" s="342"/>
      <c r="AD38" s="345"/>
      <c r="AE38" s="210"/>
      <c r="AF38" s="210"/>
    </row>
    <row r="39" spans="1:52" ht="21.6" customHeight="1" x14ac:dyDescent="0.15">
      <c r="A39" s="246" t="s">
        <v>237</v>
      </c>
      <c r="B39" s="247" t="s">
        <v>238</v>
      </c>
      <c r="C39" s="347"/>
      <c r="D39" s="52"/>
      <c r="E39" s="52">
        <v>4</v>
      </c>
      <c r="F39" s="52"/>
      <c r="G39" s="209">
        <v>3</v>
      </c>
      <c r="H39" s="322">
        <f t="shared" si="27"/>
        <v>96</v>
      </c>
      <c r="I39" s="306">
        <f t="shared" si="28"/>
        <v>10</v>
      </c>
      <c r="J39" s="306">
        <f t="shared" ref="J39:J48" si="29">Z39+AB39+AD39+AF39</f>
        <v>86</v>
      </c>
      <c r="K39" s="330">
        <f t="shared" si="18"/>
        <v>26</v>
      </c>
      <c r="L39" s="321">
        <f t="shared" ref="L39:L48" si="30">J39-M39</f>
        <v>60</v>
      </c>
      <c r="M39" s="52">
        <v>26</v>
      </c>
      <c r="N39" s="52"/>
      <c r="O39" s="52"/>
      <c r="P39" s="52"/>
      <c r="Q39" s="210"/>
      <c r="R39" s="98"/>
      <c r="S39" s="210"/>
      <c r="T39" s="210"/>
      <c r="U39" s="210"/>
      <c r="V39" s="210"/>
      <c r="W39" s="210"/>
      <c r="X39" s="210"/>
      <c r="Y39" s="343">
        <v>4</v>
      </c>
      <c r="Z39" s="343">
        <v>32</v>
      </c>
      <c r="AA39" s="343">
        <v>6</v>
      </c>
      <c r="AB39" s="343">
        <v>54</v>
      </c>
      <c r="AC39" s="345"/>
      <c r="AD39" s="345"/>
      <c r="AE39" s="210"/>
      <c r="AF39" s="210"/>
    </row>
    <row r="40" spans="1:52" s="4" customFormat="1" ht="15.75" x14ac:dyDescent="0.15">
      <c r="A40" s="246" t="s">
        <v>239</v>
      </c>
      <c r="B40" s="247" t="s">
        <v>240</v>
      </c>
      <c r="C40" s="51"/>
      <c r="D40" s="52"/>
      <c r="E40" s="52">
        <v>5</v>
      </c>
      <c r="F40" s="52"/>
      <c r="G40" s="209"/>
      <c r="H40" s="322">
        <f t="shared" si="27"/>
        <v>42</v>
      </c>
      <c r="I40" s="306">
        <f>Y40+AA40+AC40+AE40</f>
        <v>4</v>
      </c>
      <c r="J40" s="306">
        <f t="shared" si="29"/>
        <v>38</v>
      </c>
      <c r="K40" s="330">
        <f t="shared" si="18"/>
        <v>16</v>
      </c>
      <c r="L40" s="321">
        <f t="shared" si="30"/>
        <v>22</v>
      </c>
      <c r="M40" s="52">
        <v>16</v>
      </c>
      <c r="N40" s="52"/>
      <c r="O40" s="52"/>
      <c r="P40" s="52"/>
      <c r="Q40" s="98"/>
      <c r="R40" s="98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>
        <v>4</v>
      </c>
      <c r="AD40" s="210">
        <v>38</v>
      </c>
      <c r="AE40" s="210"/>
      <c r="AF40" s="210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</row>
    <row r="41" spans="1:52" ht="15.75" x14ac:dyDescent="0.25">
      <c r="A41" s="246" t="s">
        <v>241</v>
      </c>
      <c r="B41" s="247" t="s">
        <v>242</v>
      </c>
      <c r="C41" s="51"/>
      <c r="D41" s="52"/>
      <c r="E41" s="52">
        <v>6</v>
      </c>
      <c r="F41" s="52"/>
      <c r="G41" s="209"/>
      <c r="H41" s="322">
        <f t="shared" si="27"/>
        <v>56</v>
      </c>
      <c r="I41" s="306">
        <f>Y41+AA41+AE41+AC41</f>
        <v>6</v>
      </c>
      <c r="J41" s="306">
        <f>Z41+AB41+AF41+AD41</f>
        <v>50</v>
      </c>
      <c r="K41" s="330">
        <f t="shared" si="18"/>
        <v>28</v>
      </c>
      <c r="L41" s="321">
        <f t="shared" si="30"/>
        <v>22</v>
      </c>
      <c r="M41" s="52">
        <v>28</v>
      </c>
      <c r="N41" s="52"/>
      <c r="O41" s="52"/>
      <c r="P41" s="52"/>
      <c r="Q41" s="210"/>
      <c r="R41" s="98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346">
        <v>2</v>
      </c>
      <c r="AD41" s="346">
        <v>18</v>
      </c>
      <c r="AE41" s="210">
        <v>4</v>
      </c>
      <c r="AF41" s="210">
        <v>32</v>
      </c>
    </row>
    <row r="42" spans="1:52" ht="15.75" x14ac:dyDescent="0.15">
      <c r="A42" s="246" t="s">
        <v>243</v>
      </c>
      <c r="B42" s="247" t="s">
        <v>244</v>
      </c>
      <c r="C42" s="51">
        <v>3</v>
      </c>
      <c r="D42" s="52"/>
      <c r="E42" s="52"/>
      <c r="F42" s="52"/>
      <c r="G42" s="209"/>
      <c r="H42" s="322">
        <f>J42+Q42+R42+S42+I42</f>
        <v>60</v>
      </c>
      <c r="I42" s="306">
        <f t="shared" si="28"/>
        <v>4</v>
      </c>
      <c r="J42" s="306">
        <f t="shared" si="29"/>
        <v>44</v>
      </c>
      <c r="K42" s="330">
        <f t="shared" si="18"/>
        <v>24</v>
      </c>
      <c r="L42" s="321">
        <f t="shared" si="30"/>
        <v>20</v>
      </c>
      <c r="M42" s="52">
        <v>24</v>
      </c>
      <c r="N42" s="52"/>
      <c r="O42" s="52"/>
      <c r="P42" s="52"/>
      <c r="Q42" s="210">
        <v>4</v>
      </c>
      <c r="R42" s="98">
        <v>2</v>
      </c>
      <c r="S42" s="210">
        <v>6</v>
      </c>
      <c r="T42" s="210"/>
      <c r="U42" s="210"/>
      <c r="V42" s="210"/>
      <c r="W42" s="210"/>
      <c r="X42" s="210"/>
      <c r="Y42" s="210">
        <v>4</v>
      </c>
      <c r="Z42" s="210">
        <v>44</v>
      </c>
      <c r="AA42" s="210"/>
      <c r="AB42" s="210"/>
      <c r="AC42" s="210"/>
      <c r="AD42" s="210"/>
      <c r="AE42" s="210"/>
      <c r="AF42" s="210"/>
    </row>
    <row r="43" spans="1:52" s="5" customFormat="1" ht="15.75" x14ac:dyDescent="0.15">
      <c r="A43" s="246" t="s">
        <v>245</v>
      </c>
      <c r="B43" s="247" t="s">
        <v>246</v>
      </c>
      <c r="C43" s="51">
        <v>6</v>
      </c>
      <c r="D43" s="52"/>
      <c r="E43" s="52"/>
      <c r="F43" s="52"/>
      <c r="G43" s="209">
        <v>5</v>
      </c>
      <c r="H43" s="322">
        <f>J43+Q43+R43+S43+I43</f>
        <v>120</v>
      </c>
      <c r="I43" s="306">
        <f t="shared" si="28"/>
        <v>10</v>
      </c>
      <c r="J43" s="306">
        <f t="shared" si="29"/>
        <v>98</v>
      </c>
      <c r="K43" s="330">
        <f t="shared" si="18"/>
        <v>32</v>
      </c>
      <c r="L43" s="321">
        <f t="shared" si="30"/>
        <v>66</v>
      </c>
      <c r="M43" s="52">
        <v>32</v>
      </c>
      <c r="N43" s="52"/>
      <c r="O43" s="52"/>
      <c r="P43" s="52"/>
      <c r="Q43" s="210">
        <v>4</v>
      </c>
      <c r="R43" s="98">
        <v>2</v>
      </c>
      <c r="S43" s="210">
        <v>6</v>
      </c>
      <c r="T43" s="210"/>
      <c r="U43" s="210"/>
      <c r="V43" s="210"/>
      <c r="W43" s="210"/>
      <c r="X43" s="210"/>
      <c r="Y43" s="210"/>
      <c r="Z43" s="210"/>
      <c r="AA43" s="210"/>
      <c r="AB43" s="210"/>
      <c r="AC43" s="210">
        <v>4</v>
      </c>
      <c r="AD43" s="210">
        <v>46</v>
      </c>
      <c r="AE43" s="210">
        <v>6</v>
      </c>
      <c r="AF43" s="210">
        <v>52</v>
      </c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</row>
    <row r="44" spans="1:52" s="4" customFormat="1" ht="15.75" x14ac:dyDescent="0.15">
      <c r="A44" s="246" t="s">
        <v>247</v>
      </c>
      <c r="B44" s="264" t="s">
        <v>248</v>
      </c>
      <c r="C44" s="51"/>
      <c r="D44" s="52"/>
      <c r="E44" s="52">
        <v>3</v>
      </c>
      <c r="F44" s="52"/>
      <c r="G44" s="211"/>
      <c r="H44" s="322">
        <f t="shared" si="27"/>
        <v>36</v>
      </c>
      <c r="I44" s="306">
        <f t="shared" si="28"/>
        <v>4</v>
      </c>
      <c r="J44" s="306">
        <f t="shared" si="29"/>
        <v>32</v>
      </c>
      <c r="K44" s="330">
        <f t="shared" si="18"/>
        <v>20</v>
      </c>
      <c r="L44" s="321">
        <f t="shared" si="30"/>
        <v>12</v>
      </c>
      <c r="M44" s="52">
        <v>20</v>
      </c>
      <c r="N44" s="52"/>
      <c r="O44" s="52"/>
      <c r="P44" s="52"/>
      <c r="Q44" s="210"/>
      <c r="R44" s="98"/>
      <c r="S44" s="210"/>
      <c r="T44" s="210"/>
      <c r="U44" s="210"/>
      <c r="V44" s="210"/>
      <c r="W44" s="210"/>
      <c r="X44" s="210"/>
      <c r="Y44" s="210">
        <v>4</v>
      </c>
      <c r="Z44" s="210">
        <v>32</v>
      </c>
      <c r="AA44" s="210"/>
      <c r="AB44" s="210"/>
      <c r="AC44" s="210"/>
      <c r="AD44" s="210"/>
      <c r="AE44" s="210"/>
      <c r="AF44" s="210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</row>
    <row r="45" spans="1:52" ht="30" x14ac:dyDescent="0.15">
      <c r="A45" s="246" t="s">
        <v>249</v>
      </c>
      <c r="B45" s="264" t="s">
        <v>250</v>
      </c>
      <c r="C45" s="51">
        <v>6</v>
      </c>
      <c r="D45" s="52"/>
      <c r="E45" s="52"/>
      <c r="F45" s="52"/>
      <c r="G45" s="209">
        <v>5</v>
      </c>
      <c r="H45" s="322">
        <f>J45+Q45+R45+S45+I45</f>
        <v>84</v>
      </c>
      <c r="I45" s="306">
        <f t="shared" si="28"/>
        <v>6</v>
      </c>
      <c r="J45" s="306">
        <f t="shared" si="29"/>
        <v>66</v>
      </c>
      <c r="K45" s="330">
        <f t="shared" si="18"/>
        <v>34</v>
      </c>
      <c r="L45" s="321">
        <f t="shared" si="30"/>
        <v>32</v>
      </c>
      <c r="M45" s="52">
        <v>34</v>
      </c>
      <c r="N45" s="52"/>
      <c r="O45" s="52"/>
      <c r="P45" s="52"/>
      <c r="Q45" s="210">
        <v>4</v>
      </c>
      <c r="R45" s="98">
        <v>2</v>
      </c>
      <c r="S45" s="210">
        <v>6</v>
      </c>
      <c r="T45" s="210"/>
      <c r="U45" s="210"/>
      <c r="V45" s="210"/>
      <c r="W45" s="210"/>
      <c r="X45" s="210"/>
      <c r="Y45" s="210"/>
      <c r="Z45" s="210"/>
      <c r="AA45" s="210"/>
      <c r="AB45" s="210"/>
      <c r="AC45" s="210">
        <v>4</v>
      </c>
      <c r="AD45" s="210">
        <v>46</v>
      </c>
      <c r="AE45" s="210">
        <v>2</v>
      </c>
      <c r="AF45" s="210">
        <v>20</v>
      </c>
    </row>
    <row r="46" spans="1:52" s="5" customFormat="1" ht="15.75" x14ac:dyDescent="0.15">
      <c r="A46" s="246" t="s">
        <v>251</v>
      </c>
      <c r="B46" s="264" t="s">
        <v>252</v>
      </c>
      <c r="C46" s="51"/>
      <c r="D46" s="52"/>
      <c r="E46" s="52">
        <v>5</v>
      </c>
      <c r="F46" s="52"/>
      <c r="G46" s="209"/>
      <c r="H46" s="322">
        <f t="shared" si="27"/>
        <v>40</v>
      </c>
      <c r="I46" s="306">
        <f t="shared" si="28"/>
        <v>2</v>
      </c>
      <c r="J46" s="306">
        <f t="shared" si="29"/>
        <v>38</v>
      </c>
      <c r="K46" s="330">
        <f t="shared" si="18"/>
        <v>26</v>
      </c>
      <c r="L46" s="321">
        <f t="shared" si="30"/>
        <v>12</v>
      </c>
      <c r="M46" s="52">
        <v>26</v>
      </c>
      <c r="N46" s="52"/>
      <c r="O46" s="52"/>
      <c r="P46" s="52"/>
      <c r="Q46" s="98"/>
      <c r="R46" s="98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>
        <v>2</v>
      </c>
      <c r="AD46" s="210">
        <v>38</v>
      </c>
      <c r="AE46" s="210"/>
      <c r="AF46" s="210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</row>
    <row r="47" spans="1:52" ht="29.25" customHeight="1" x14ac:dyDescent="0.25">
      <c r="A47" s="246" t="s">
        <v>253</v>
      </c>
      <c r="B47" s="256" t="s">
        <v>254</v>
      </c>
      <c r="C47" s="356">
        <v>5</v>
      </c>
      <c r="D47" s="52"/>
      <c r="E47" s="52"/>
      <c r="F47" s="52"/>
      <c r="G47" s="209"/>
      <c r="H47" s="322">
        <f>J47+Q47+R47+S47+I47</f>
        <v>52</v>
      </c>
      <c r="I47" s="306">
        <f>Y47+AA47+AC47+AE47</f>
        <v>2</v>
      </c>
      <c r="J47" s="306">
        <f>Z47+AB47+AD47+AF47</f>
        <v>38</v>
      </c>
      <c r="K47" s="330">
        <f t="shared" si="18"/>
        <v>26</v>
      </c>
      <c r="L47" s="321">
        <f t="shared" si="30"/>
        <v>12</v>
      </c>
      <c r="M47" s="52">
        <v>26</v>
      </c>
      <c r="N47" s="52"/>
      <c r="O47" s="52"/>
      <c r="P47" s="52"/>
      <c r="Q47" s="210">
        <v>4</v>
      </c>
      <c r="R47" s="98">
        <v>2</v>
      </c>
      <c r="S47" s="210">
        <v>6</v>
      </c>
      <c r="T47" s="210"/>
      <c r="U47" s="210"/>
      <c r="V47" s="210"/>
      <c r="W47" s="210"/>
      <c r="X47" s="210"/>
      <c r="Y47" s="210"/>
      <c r="Z47" s="210"/>
      <c r="AA47" s="210"/>
      <c r="AB47" s="210"/>
      <c r="AC47" s="210">
        <v>2</v>
      </c>
      <c r="AD47" s="210">
        <v>38</v>
      </c>
      <c r="AE47" s="210"/>
      <c r="AF47" s="210"/>
    </row>
    <row r="48" spans="1:52" ht="16.5" thickBot="1" x14ac:dyDescent="0.2">
      <c r="A48" s="246" t="s">
        <v>255</v>
      </c>
      <c r="B48" s="247" t="s">
        <v>256</v>
      </c>
      <c r="C48" s="54"/>
      <c r="D48" s="52"/>
      <c r="E48" s="52">
        <v>4</v>
      </c>
      <c r="F48" s="52"/>
      <c r="G48" s="209"/>
      <c r="H48" s="322">
        <f t="shared" si="27"/>
        <v>68</v>
      </c>
      <c r="I48" s="306">
        <f t="shared" si="28"/>
        <v>0</v>
      </c>
      <c r="J48" s="306">
        <f t="shared" si="29"/>
        <v>68</v>
      </c>
      <c r="K48" s="330">
        <f t="shared" si="18"/>
        <v>44</v>
      </c>
      <c r="L48" s="321">
        <f t="shared" si="30"/>
        <v>24</v>
      </c>
      <c r="M48" s="52">
        <v>44</v>
      </c>
      <c r="N48" s="52"/>
      <c r="O48" s="52"/>
      <c r="P48" s="52"/>
      <c r="Q48" s="98"/>
      <c r="R48" s="98"/>
      <c r="S48" s="210"/>
      <c r="T48" s="210"/>
      <c r="U48" s="210"/>
      <c r="V48" s="210"/>
      <c r="W48" s="210"/>
      <c r="X48" s="210"/>
      <c r="Y48" s="210"/>
      <c r="Z48" s="210"/>
      <c r="AA48" s="210"/>
      <c r="AB48" s="210">
        <v>68</v>
      </c>
      <c r="AC48" s="210"/>
      <c r="AD48" s="210"/>
      <c r="AE48" s="210"/>
      <c r="AF48" s="210"/>
    </row>
    <row r="49" spans="1:52" ht="16.5" thickBot="1" x14ac:dyDescent="0.2">
      <c r="A49" s="61" t="s">
        <v>257</v>
      </c>
      <c r="B49" s="62" t="s">
        <v>258</v>
      </c>
      <c r="C49" s="221">
        <f>C50+C54+C59+C63+C69</f>
        <v>5</v>
      </c>
      <c r="D49" s="221">
        <f>D50+D54+D59+D63+D69</f>
        <v>0</v>
      </c>
      <c r="E49" s="221">
        <f>E50+E54+E59+E63+E69</f>
        <v>9</v>
      </c>
      <c r="F49" s="221">
        <f>F50+F54+F59+F63+F69</f>
        <v>1</v>
      </c>
      <c r="G49" s="221">
        <f>G50+G54+G59+G63+G69</f>
        <v>4</v>
      </c>
      <c r="H49" s="221">
        <f>H50+H54+H59+H63+H69+H73</f>
        <v>1392</v>
      </c>
      <c r="I49" s="63">
        <f t="shared" ref="I49:AF49" si="31">I50+I54+I59+I63+I69</f>
        <v>88</v>
      </c>
      <c r="J49" s="63">
        <f t="shared" si="31"/>
        <v>812</v>
      </c>
      <c r="K49" s="333">
        <f t="shared" si="31"/>
        <v>521</v>
      </c>
      <c r="L49" s="56">
        <f t="shared" si="31"/>
        <v>379</v>
      </c>
      <c r="M49" s="57">
        <f t="shared" si="31"/>
        <v>413</v>
      </c>
      <c r="N49" s="64">
        <f t="shared" si="31"/>
        <v>20</v>
      </c>
      <c r="O49" s="56">
        <f t="shared" si="31"/>
        <v>72</v>
      </c>
      <c r="P49" s="64">
        <f t="shared" si="31"/>
        <v>216</v>
      </c>
      <c r="Q49" s="221">
        <f t="shared" si="31"/>
        <v>20</v>
      </c>
      <c r="R49" s="63">
        <f t="shared" si="31"/>
        <v>10</v>
      </c>
      <c r="S49" s="225">
        <f t="shared" si="31"/>
        <v>30</v>
      </c>
      <c r="T49" s="221">
        <f t="shared" si="31"/>
        <v>0</v>
      </c>
      <c r="U49" s="221">
        <f t="shared" si="31"/>
        <v>0</v>
      </c>
      <c r="V49" s="64">
        <f t="shared" si="31"/>
        <v>0</v>
      </c>
      <c r="W49" s="63">
        <f t="shared" si="31"/>
        <v>0</v>
      </c>
      <c r="X49" s="64">
        <f t="shared" si="31"/>
        <v>0</v>
      </c>
      <c r="Y49" s="64">
        <f t="shared" si="31"/>
        <v>16</v>
      </c>
      <c r="Z49" s="64">
        <f t="shared" si="31"/>
        <v>154</v>
      </c>
      <c r="AA49" s="63">
        <f t="shared" si="31"/>
        <v>32</v>
      </c>
      <c r="AB49" s="64">
        <f t="shared" si="31"/>
        <v>396</v>
      </c>
      <c r="AC49" s="64">
        <f t="shared" si="31"/>
        <v>16</v>
      </c>
      <c r="AD49" s="64">
        <f t="shared" si="31"/>
        <v>266</v>
      </c>
      <c r="AE49" s="63">
        <f t="shared" si="31"/>
        <v>24</v>
      </c>
      <c r="AF49" s="64">
        <f t="shared" si="31"/>
        <v>284</v>
      </c>
    </row>
    <row r="50" spans="1:52" ht="46.5" customHeight="1" thickBot="1" x14ac:dyDescent="0.2">
      <c r="A50" s="279" t="s">
        <v>259</v>
      </c>
      <c r="B50" s="280" t="s">
        <v>260</v>
      </c>
      <c r="C50" s="281">
        <v>1</v>
      </c>
      <c r="D50" s="282"/>
      <c r="E50" s="282">
        <v>1</v>
      </c>
      <c r="F50" s="282"/>
      <c r="G50" s="283">
        <v>1</v>
      </c>
      <c r="H50" s="284">
        <f>SUM(H51:H53)</f>
        <v>214</v>
      </c>
      <c r="I50" s="285">
        <f t="shared" ref="I50:P50" si="32">SUM(I51)</f>
        <v>18</v>
      </c>
      <c r="J50" s="285">
        <f t="shared" si="32"/>
        <v>148</v>
      </c>
      <c r="K50" s="333">
        <f t="shared" si="32"/>
        <v>76</v>
      </c>
      <c r="L50" s="281">
        <f t="shared" si="32"/>
        <v>72</v>
      </c>
      <c r="M50" s="282">
        <f t="shared" si="32"/>
        <v>76</v>
      </c>
      <c r="N50" s="286">
        <f t="shared" si="32"/>
        <v>0</v>
      </c>
      <c r="O50" s="281">
        <f>SUM(O51:O53)</f>
        <v>36</v>
      </c>
      <c r="P50" s="286">
        <f t="shared" si="32"/>
        <v>0</v>
      </c>
      <c r="Q50" s="287">
        <f t="shared" ref="Q50:R50" si="33">SUM(Q51:Q53)</f>
        <v>4</v>
      </c>
      <c r="R50" s="282">
        <f t="shared" si="33"/>
        <v>2</v>
      </c>
      <c r="S50" s="288">
        <f>SUM(S51:S53)</f>
        <v>6</v>
      </c>
      <c r="T50" s="284">
        <f t="shared" ref="T50:AF50" si="34">SUM(T51)</f>
        <v>0</v>
      </c>
      <c r="U50" s="289"/>
      <c r="V50" s="286">
        <f t="shared" si="34"/>
        <v>0</v>
      </c>
      <c r="W50" s="281"/>
      <c r="X50" s="286">
        <f t="shared" si="34"/>
        <v>0</v>
      </c>
      <c r="Y50" s="286">
        <f t="shared" ref="Y50:AA50" si="35">SUM(Y51:Y53)</f>
        <v>8</v>
      </c>
      <c r="Z50" s="286">
        <f t="shared" si="35"/>
        <v>66</v>
      </c>
      <c r="AA50" s="286">
        <f t="shared" si="35"/>
        <v>10</v>
      </c>
      <c r="AB50" s="286">
        <f>SUM(AB51:AB53)</f>
        <v>118</v>
      </c>
      <c r="AC50" s="289"/>
      <c r="AD50" s="286">
        <f t="shared" si="34"/>
        <v>0</v>
      </c>
      <c r="AE50" s="281"/>
      <c r="AF50" s="286">
        <f t="shared" si="34"/>
        <v>0</v>
      </c>
    </row>
    <row r="51" spans="1:52" s="12" customFormat="1" ht="34.5" customHeight="1" x14ac:dyDescent="0.15">
      <c r="A51" s="250" t="s">
        <v>261</v>
      </c>
      <c r="B51" s="251" t="s">
        <v>262</v>
      </c>
      <c r="C51" s="48"/>
      <c r="D51" s="49"/>
      <c r="E51" s="404" t="s">
        <v>309</v>
      </c>
      <c r="F51" s="175"/>
      <c r="G51" s="216">
        <v>3</v>
      </c>
      <c r="H51" s="306">
        <f t="shared" ref="H51" si="36">J51+Q51+R51+S51+I51</f>
        <v>166</v>
      </c>
      <c r="I51" s="175">
        <f>Y51+AA51+AC51+AE51</f>
        <v>18</v>
      </c>
      <c r="J51" s="306">
        <f>Z51+AB51+AD51+AF51</f>
        <v>148</v>
      </c>
      <c r="K51" s="334">
        <f t="shared" ref="K51:K58" si="37">M51+O51+P51</f>
        <v>76</v>
      </c>
      <c r="L51" s="321">
        <f t="shared" ref="L51" si="38">J51-M51</f>
        <v>72</v>
      </c>
      <c r="M51" s="175">
        <v>76</v>
      </c>
      <c r="N51" s="175"/>
      <c r="O51" s="175"/>
      <c r="P51" s="175"/>
      <c r="Q51" s="101"/>
      <c r="R51" s="101"/>
      <c r="S51" s="217"/>
      <c r="T51" s="217"/>
      <c r="U51" s="217"/>
      <c r="V51" s="217"/>
      <c r="W51" s="217"/>
      <c r="X51" s="217"/>
      <c r="Y51" s="217">
        <v>8</v>
      </c>
      <c r="Z51" s="217">
        <v>66</v>
      </c>
      <c r="AA51" s="217">
        <v>10</v>
      </c>
      <c r="AB51" s="217">
        <v>82</v>
      </c>
      <c r="AC51" s="217"/>
      <c r="AD51" s="217"/>
      <c r="AE51" s="217"/>
      <c r="AF51" s="21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</row>
    <row r="52" spans="1:52" s="171" customFormat="1" ht="15.75" x14ac:dyDescent="0.15">
      <c r="A52" s="258" t="s">
        <v>263</v>
      </c>
      <c r="B52" s="259" t="s">
        <v>23</v>
      </c>
      <c r="C52" s="168"/>
      <c r="D52" s="169"/>
      <c r="E52" s="405"/>
      <c r="F52" s="169"/>
      <c r="G52" s="226"/>
      <c r="H52" s="169">
        <f t="shared" ref="H52:H73" si="39">J52+Q52</f>
        <v>36</v>
      </c>
      <c r="I52" s="169">
        <f>Y52+AA52+AC52+AE52</f>
        <v>0</v>
      </c>
      <c r="J52" s="169">
        <f>V52+X52+Z52+AB52+Q52+AD52+AF52</f>
        <v>36</v>
      </c>
      <c r="K52" s="330">
        <f t="shared" si="37"/>
        <v>36</v>
      </c>
      <c r="L52" s="169"/>
      <c r="M52" s="169"/>
      <c r="N52" s="169"/>
      <c r="O52" s="169">
        <v>36</v>
      </c>
      <c r="P52" s="169"/>
      <c r="Q52" s="170"/>
      <c r="R52" s="170"/>
      <c r="S52" s="169"/>
      <c r="T52" s="169"/>
      <c r="U52" s="169"/>
      <c r="V52" s="169"/>
      <c r="W52" s="169"/>
      <c r="X52" s="169"/>
      <c r="Y52" s="169"/>
      <c r="Z52" s="169"/>
      <c r="AA52" s="169"/>
      <c r="AB52" s="169">
        <v>36</v>
      </c>
      <c r="AC52" s="169"/>
      <c r="AD52" s="169"/>
      <c r="AE52" s="169"/>
      <c r="AF52" s="16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24.6" customHeight="1" thickBot="1" x14ac:dyDescent="0.2">
      <c r="A53" s="254" t="s">
        <v>264</v>
      </c>
      <c r="B53" s="255" t="s">
        <v>265</v>
      </c>
      <c r="C53" s="54">
        <v>4</v>
      </c>
      <c r="D53" s="55"/>
      <c r="E53" s="55"/>
      <c r="F53" s="55"/>
      <c r="G53" s="223"/>
      <c r="H53" s="55">
        <f>Q53+R53+S53</f>
        <v>12</v>
      </c>
      <c r="I53" s="55"/>
      <c r="J53" s="55"/>
      <c r="K53" s="335">
        <f t="shared" si="37"/>
        <v>0</v>
      </c>
      <c r="L53" s="55"/>
      <c r="M53" s="55"/>
      <c r="N53" s="55"/>
      <c r="O53" s="55"/>
      <c r="P53" s="55"/>
      <c r="Q53" s="210">
        <v>4</v>
      </c>
      <c r="R53" s="98">
        <v>2</v>
      </c>
      <c r="S53" s="210">
        <v>6</v>
      </c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</row>
    <row r="54" spans="1:52" ht="75" customHeight="1" thickBot="1" x14ac:dyDescent="0.2">
      <c r="A54" s="290" t="s">
        <v>266</v>
      </c>
      <c r="B54" s="280" t="s">
        <v>267</v>
      </c>
      <c r="C54" s="291">
        <v>1</v>
      </c>
      <c r="D54" s="292"/>
      <c r="E54" s="292">
        <v>2</v>
      </c>
      <c r="F54" s="292"/>
      <c r="G54" s="293">
        <v>1</v>
      </c>
      <c r="H54" s="294">
        <f>SUM(H55:H58)</f>
        <v>324</v>
      </c>
      <c r="I54" s="295">
        <f>SUM(I55:I58)</f>
        <v>22</v>
      </c>
      <c r="J54" s="295">
        <f>SUM(J55:J56)</f>
        <v>218</v>
      </c>
      <c r="K54" s="338">
        <f>SUM(K55:K56)</f>
        <v>105</v>
      </c>
      <c r="L54" s="291">
        <f t="shared" ref="L54:AF54" si="40">SUM(L55:L58)</f>
        <v>113</v>
      </c>
      <c r="M54" s="292">
        <f t="shared" si="40"/>
        <v>105</v>
      </c>
      <c r="N54" s="296">
        <f t="shared" si="40"/>
        <v>0</v>
      </c>
      <c r="O54" s="291">
        <f t="shared" si="40"/>
        <v>0</v>
      </c>
      <c r="P54" s="297">
        <f t="shared" si="40"/>
        <v>72</v>
      </c>
      <c r="Q54" s="289">
        <f t="shared" si="40"/>
        <v>4</v>
      </c>
      <c r="R54" s="282">
        <f t="shared" si="40"/>
        <v>2</v>
      </c>
      <c r="S54" s="286">
        <f t="shared" si="40"/>
        <v>6</v>
      </c>
      <c r="T54" s="285">
        <f t="shared" si="40"/>
        <v>0</v>
      </c>
      <c r="U54" s="284">
        <f t="shared" si="40"/>
        <v>0</v>
      </c>
      <c r="V54" s="286">
        <f t="shared" si="40"/>
        <v>0</v>
      </c>
      <c r="W54" s="285">
        <f t="shared" si="40"/>
        <v>0</v>
      </c>
      <c r="X54" s="286">
        <f t="shared" si="40"/>
        <v>0</v>
      </c>
      <c r="Y54" s="286">
        <f t="shared" si="40"/>
        <v>8</v>
      </c>
      <c r="Z54" s="286">
        <f t="shared" si="40"/>
        <v>88</v>
      </c>
      <c r="AA54" s="285">
        <f t="shared" si="40"/>
        <v>14</v>
      </c>
      <c r="AB54" s="286">
        <f t="shared" si="40"/>
        <v>202</v>
      </c>
      <c r="AC54" s="286">
        <f t="shared" si="40"/>
        <v>0</v>
      </c>
      <c r="AD54" s="286">
        <f t="shared" si="40"/>
        <v>0</v>
      </c>
      <c r="AE54" s="285">
        <f t="shared" si="40"/>
        <v>0</v>
      </c>
      <c r="AF54" s="286">
        <f t="shared" si="40"/>
        <v>0</v>
      </c>
    </row>
    <row r="55" spans="1:52" ht="51.75" customHeight="1" x14ac:dyDescent="0.15">
      <c r="A55" s="250" t="s">
        <v>268</v>
      </c>
      <c r="B55" s="251" t="s">
        <v>269</v>
      </c>
      <c r="C55" s="48"/>
      <c r="D55" s="175"/>
      <c r="E55" s="404" t="s">
        <v>351</v>
      </c>
      <c r="F55" s="175"/>
      <c r="G55" s="216">
        <v>3</v>
      </c>
      <c r="H55" s="306">
        <f t="shared" ref="H55:H56" si="41">J55+Q55+R55+S55+I55</f>
        <v>132</v>
      </c>
      <c r="I55" s="175">
        <f>Y55+AA55+AC55+AE55</f>
        <v>12</v>
      </c>
      <c r="J55" s="306">
        <f>Z55+AB55+AD55+AF55</f>
        <v>120</v>
      </c>
      <c r="K55" s="334">
        <f t="shared" si="37"/>
        <v>60</v>
      </c>
      <c r="L55" s="321">
        <f t="shared" ref="L55:L56" si="42">J55-M55</f>
        <v>60</v>
      </c>
      <c r="M55" s="175">
        <v>60</v>
      </c>
      <c r="N55" s="175"/>
      <c r="O55" s="175"/>
      <c r="P55" s="175"/>
      <c r="Q55" s="101"/>
      <c r="R55" s="101"/>
      <c r="S55" s="217"/>
      <c r="T55" s="217"/>
      <c r="U55" s="217"/>
      <c r="V55" s="217"/>
      <c r="W55" s="217"/>
      <c r="X55" s="217"/>
      <c r="Y55" s="217">
        <v>8</v>
      </c>
      <c r="Z55" s="217">
        <v>88</v>
      </c>
      <c r="AA55" s="217">
        <v>4</v>
      </c>
      <c r="AB55" s="217">
        <v>32</v>
      </c>
      <c r="AC55" s="217"/>
      <c r="AD55" s="217"/>
      <c r="AE55" s="217"/>
      <c r="AF55" s="217"/>
    </row>
    <row r="56" spans="1:52" ht="31.5" x14ac:dyDescent="0.15">
      <c r="A56" s="246" t="s">
        <v>270</v>
      </c>
      <c r="B56" s="247" t="s">
        <v>271</v>
      </c>
      <c r="C56" s="51"/>
      <c r="D56" s="52"/>
      <c r="E56" s="405"/>
      <c r="F56" s="52"/>
      <c r="G56" s="209"/>
      <c r="H56" s="306">
        <f t="shared" si="41"/>
        <v>108</v>
      </c>
      <c r="I56" s="52">
        <f>Y56+AA56+AC56+AE56</f>
        <v>10</v>
      </c>
      <c r="J56" s="306">
        <f>Z56+AB56+AD56+AF56</f>
        <v>98</v>
      </c>
      <c r="K56" s="330">
        <f t="shared" si="37"/>
        <v>45</v>
      </c>
      <c r="L56" s="321">
        <f t="shared" si="42"/>
        <v>53</v>
      </c>
      <c r="M56" s="52">
        <v>45</v>
      </c>
      <c r="N56" s="52"/>
      <c r="O56" s="52"/>
      <c r="P56" s="52"/>
      <c r="Q56" s="100"/>
      <c r="R56" s="100"/>
      <c r="S56" s="210"/>
      <c r="T56" s="210"/>
      <c r="U56" s="210"/>
      <c r="V56" s="210"/>
      <c r="W56" s="210"/>
      <c r="X56" s="210"/>
      <c r="Y56" s="210"/>
      <c r="Z56" s="210"/>
      <c r="AA56" s="210">
        <v>10</v>
      </c>
      <c r="AB56" s="210">
        <v>98</v>
      </c>
      <c r="AC56" s="210"/>
      <c r="AD56" s="210"/>
      <c r="AE56" s="210"/>
      <c r="AF56" s="210"/>
    </row>
    <row r="57" spans="1:52" s="166" customFormat="1" ht="30" x14ac:dyDescent="0.15">
      <c r="A57" s="260" t="s">
        <v>272</v>
      </c>
      <c r="B57" s="261" t="s">
        <v>135</v>
      </c>
      <c r="C57" s="163"/>
      <c r="D57" s="164"/>
      <c r="E57" s="164">
        <v>4</v>
      </c>
      <c r="F57" s="164"/>
      <c r="G57" s="227"/>
      <c r="H57" s="164">
        <f t="shared" ref="H57:H58" si="43">J57+Q57+R57+S57</f>
        <v>72</v>
      </c>
      <c r="I57" s="164"/>
      <c r="J57" s="164">
        <f t="shared" ref="J57:J58" si="44">V57+X57+Z57+AB57+AD57+AF57</f>
        <v>72</v>
      </c>
      <c r="K57" s="330">
        <f t="shared" si="37"/>
        <v>72</v>
      </c>
      <c r="L57" s="164"/>
      <c r="M57" s="164"/>
      <c r="N57" s="164"/>
      <c r="O57" s="164"/>
      <c r="P57" s="164">
        <v>72</v>
      </c>
      <c r="Q57" s="167"/>
      <c r="R57" s="167"/>
      <c r="S57" s="164"/>
      <c r="T57" s="164"/>
      <c r="U57" s="164"/>
      <c r="V57" s="164"/>
      <c r="W57" s="164"/>
      <c r="X57" s="164"/>
      <c r="Y57" s="164"/>
      <c r="Z57" s="164"/>
      <c r="AA57" s="164"/>
      <c r="AB57" s="164">
        <v>72</v>
      </c>
      <c r="AC57" s="164"/>
      <c r="AD57" s="164"/>
      <c r="AE57" s="164"/>
      <c r="AF57" s="164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s="11" customFormat="1" ht="16.5" thickBot="1" x14ac:dyDescent="0.2">
      <c r="A58" s="254" t="s">
        <v>273</v>
      </c>
      <c r="B58" s="255" t="s">
        <v>265</v>
      </c>
      <c r="C58" s="54">
        <v>4</v>
      </c>
      <c r="D58" s="55"/>
      <c r="E58" s="55"/>
      <c r="F58" s="55"/>
      <c r="G58" s="223"/>
      <c r="H58" s="55">
        <f t="shared" si="43"/>
        <v>12</v>
      </c>
      <c r="I58" s="55"/>
      <c r="J58" s="55">
        <f t="shared" si="44"/>
        <v>0</v>
      </c>
      <c r="K58" s="335">
        <f t="shared" si="37"/>
        <v>0</v>
      </c>
      <c r="L58" s="55"/>
      <c r="M58" s="55"/>
      <c r="N58" s="55"/>
      <c r="O58" s="55"/>
      <c r="P58" s="55"/>
      <c r="Q58" s="210">
        <v>4</v>
      </c>
      <c r="R58" s="98">
        <v>2</v>
      </c>
      <c r="S58" s="210">
        <v>6</v>
      </c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</row>
    <row r="59" spans="1:52" ht="29.25" thickBot="1" x14ac:dyDescent="0.2">
      <c r="A59" s="298" t="s">
        <v>274</v>
      </c>
      <c r="B59" s="280" t="s">
        <v>275</v>
      </c>
      <c r="C59" s="281">
        <v>1</v>
      </c>
      <c r="D59" s="282"/>
      <c r="E59" s="282">
        <v>2</v>
      </c>
      <c r="F59" s="282"/>
      <c r="G59" s="283"/>
      <c r="H59" s="284">
        <f>SUM(H60:H62)</f>
        <v>180</v>
      </c>
      <c r="I59" s="285">
        <f t="shared" ref="I59:P59" si="45">SUM(I60:I62)</f>
        <v>10</v>
      </c>
      <c r="J59" s="285">
        <f>SUM(J60)</f>
        <v>86</v>
      </c>
      <c r="K59" s="333">
        <f>SUM(K60)</f>
        <v>50</v>
      </c>
      <c r="L59" s="281">
        <f t="shared" si="45"/>
        <v>36</v>
      </c>
      <c r="M59" s="282">
        <f t="shared" si="45"/>
        <v>50</v>
      </c>
      <c r="N59" s="286">
        <f t="shared" si="45"/>
        <v>0</v>
      </c>
      <c r="O59" s="288">
        <f t="shared" si="45"/>
        <v>0</v>
      </c>
      <c r="P59" s="287">
        <f t="shared" si="45"/>
        <v>72</v>
      </c>
      <c r="Q59" s="282">
        <f t="shared" ref="Q59:S59" si="46">SUM(Q60:Q62)</f>
        <v>4</v>
      </c>
      <c r="R59" s="282">
        <f t="shared" si="46"/>
        <v>2</v>
      </c>
      <c r="S59" s="286">
        <f t="shared" si="46"/>
        <v>6</v>
      </c>
      <c r="T59" s="285">
        <f t="shared" ref="T59:AF59" si="47">SUM(T60:T62)</f>
        <v>0</v>
      </c>
      <c r="U59" s="284">
        <f t="shared" si="47"/>
        <v>0</v>
      </c>
      <c r="V59" s="286">
        <f t="shared" si="47"/>
        <v>0</v>
      </c>
      <c r="W59" s="285">
        <f t="shared" si="47"/>
        <v>0</v>
      </c>
      <c r="X59" s="286">
        <f t="shared" si="47"/>
        <v>0</v>
      </c>
      <c r="Y59" s="286">
        <f t="shared" si="47"/>
        <v>0</v>
      </c>
      <c r="Z59" s="286">
        <f t="shared" si="47"/>
        <v>0</v>
      </c>
      <c r="AA59" s="285">
        <f t="shared" si="47"/>
        <v>0</v>
      </c>
      <c r="AB59" s="286">
        <f t="shared" si="47"/>
        <v>0</v>
      </c>
      <c r="AC59" s="286">
        <f t="shared" si="47"/>
        <v>10</v>
      </c>
      <c r="AD59" s="286">
        <f t="shared" si="47"/>
        <v>158</v>
      </c>
      <c r="AE59" s="285">
        <f t="shared" si="47"/>
        <v>0</v>
      </c>
      <c r="AF59" s="286">
        <f t="shared" si="47"/>
        <v>0</v>
      </c>
    </row>
    <row r="60" spans="1:52" ht="31.5" x14ac:dyDescent="0.15">
      <c r="A60" s="262" t="s">
        <v>276</v>
      </c>
      <c r="B60" s="263" t="s">
        <v>277</v>
      </c>
      <c r="C60" s="48"/>
      <c r="D60" s="175"/>
      <c r="E60" s="274">
        <v>5</v>
      </c>
      <c r="F60" s="175"/>
      <c r="G60" s="216"/>
      <c r="H60" s="175">
        <f>J60+Q60+R60+S60+I60</f>
        <v>96</v>
      </c>
      <c r="I60" s="175">
        <f>Y60+AA60+AC60+AE60</f>
        <v>10</v>
      </c>
      <c r="J60" s="306">
        <f>AD60</f>
        <v>86</v>
      </c>
      <c r="K60" s="334">
        <f t="shared" ref="K60:K72" si="48">M60+O60+P60</f>
        <v>50</v>
      </c>
      <c r="L60" s="306">
        <f>J60-M60</f>
        <v>36</v>
      </c>
      <c r="M60" s="175">
        <v>50</v>
      </c>
      <c r="N60" s="175"/>
      <c r="O60" s="175"/>
      <c r="P60" s="175"/>
      <c r="Q60" s="101"/>
      <c r="R60" s="101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>
        <v>10</v>
      </c>
      <c r="AD60" s="217">
        <v>86</v>
      </c>
      <c r="AE60" s="217"/>
      <c r="AF60" s="217"/>
    </row>
    <row r="61" spans="1:52" s="166" customFormat="1" ht="30" x14ac:dyDescent="0.15">
      <c r="A61" s="260" t="s">
        <v>278</v>
      </c>
      <c r="B61" s="261" t="s">
        <v>135</v>
      </c>
      <c r="C61" s="163"/>
      <c r="D61" s="164"/>
      <c r="E61" s="164">
        <v>5</v>
      </c>
      <c r="F61" s="164"/>
      <c r="G61" s="227"/>
      <c r="H61" s="164">
        <f>P61</f>
        <v>72</v>
      </c>
      <c r="I61" s="164"/>
      <c r="J61" s="164">
        <v>72</v>
      </c>
      <c r="K61" s="330">
        <f t="shared" si="48"/>
        <v>72</v>
      </c>
      <c r="L61" s="164"/>
      <c r="M61" s="164"/>
      <c r="N61" s="164"/>
      <c r="O61" s="164"/>
      <c r="P61" s="164">
        <v>72</v>
      </c>
      <c r="Q61" s="165"/>
      <c r="R61" s="165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>
        <v>72</v>
      </c>
      <c r="AE61" s="164"/>
      <c r="AF61" s="164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5" thickBot="1" x14ac:dyDescent="0.2">
      <c r="A62" s="254" t="s">
        <v>279</v>
      </c>
      <c r="B62" s="255" t="s">
        <v>265</v>
      </c>
      <c r="C62" s="54">
        <v>5</v>
      </c>
      <c r="D62" s="55"/>
      <c r="E62" s="55"/>
      <c r="F62" s="55"/>
      <c r="G62" s="223"/>
      <c r="H62" s="55">
        <f t="shared" ref="H62" si="49">J62+Q62+R62+S62</f>
        <v>12</v>
      </c>
      <c r="I62" s="55"/>
      <c r="J62" s="55">
        <v>0</v>
      </c>
      <c r="K62" s="335">
        <f t="shared" si="48"/>
        <v>0</v>
      </c>
      <c r="L62" s="55"/>
      <c r="M62" s="55"/>
      <c r="N62" s="55"/>
      <c r="O62" s="55"/>
      <c r="P62" s="55"/>
      <c r="Q62" s="210">
        <v>4</v>
      </c>
      <c r="R62" s="98">
        <v>2</v>
      </c>
      <c r="S62" s="210">
        <v>6</v>
      </c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</row>
    <row r="63" spans="1:52" ht="29.25" thickBot="1" x14ac:dyDescent="0.2">
      <c r="A63" s="298" t="s">
        <v>280</v>
      </c>
      <c r="B63" s="280" t="s">
        <v>345</v>
      </c>
      <c r="C63" s="281">
        <v>1</v>
      </c>
      <c r="D63" s="282"/>
      <c r="E63" s="282">
        <v>2</v>
      </c>
      <c r="F63" s="282">
        <v>1</v>
      </c>
      <c r="G63" s="283">
        <v>1</v>
      </c>
      <c r="H63" s="284">
        <f>SUM(H64:H68)</f>
        <v>374</v>
      </c>
      <c r="I63" s="285">
        <f>SUM(I64:I68)</f>
        <v>28</v>
      </c>
      <c r="J63" s="285">
        <f>SUM(J64:J66)</f>
        <v>262</v>
      </c>
      <c r="K63" s="285">
        <f t="shared" ref="K63:M63" si="50">SUM(K64:K68)</f>
        <v>204</v>
      </c>
      <c r="L63" s="285">
        <f t="shared" si="50"/>
        <v>110</v>
      </c>
      <c r="M63" s="285">
        <f t="shared" si="50"/>
        <v>132</v>
      </c>
      <c r="N63" s="286">
        <f t="shared" ref="N63:P63" si="51">SUM(N64:N68)</f>
        <v>20</v>
      </c>
      <c r="O63" s="281">
        <f t="shared" si="51"/>
        <v>0</v>
      </c>
      <c r="P63" s="299">
        <f t="shared" si="51"/>
        <v>72</v>
      </c>
      <c r="Q63" s="289">
        <f t="shared" ref="Q63:S63" si="52">SUM(Q64:Q68)</f>
        <v>4</v>
      </c>
      <c r="R63" s="282">
        <f t="shared" si="52"/>
        <v>2</v>
      </c>
      <c r="S63" s="286">
        <f t="shared" si="52"/>
        <v>6</v>
      </c>
      <c r="T63" s="285">
        <f t="shared" ref="T63:AE63" si="53">SUM(T64:T68)</f>
        <v>0</v>
      </c>
      <c r="U63" s="284">
        <f t="shared" si="53"/>
        <v>0</v>
      </c>
      <c r="V63" s="286">
        <f t="shared" si="53"/>
        <v>0</v>
      </c>
      <c r="W63" s="285">
        <f t="shared" si="53"/>
        <v>0</v>
      </c>
      <c r="X63" s="286">
        <f t="shared" si="53"/>
        <v>0</v>
      </c>
      <c r="Y63" s="286">
        <f t="shared" si="53"/>
        <v>0</v>
      </c>
      <c r="Z63" s="286">
        <f t="shared" si="53"/>
        <v>0</v>
      </c>
      <c r="AA63" s="285">
        <f t="shared" si="53"/>
        <v>0</v>
      </c>
      <c r="AB63" s="286">
        <f t="shared" si="53"/>
        <v>0</v>
      </c>
      <c r="AC63" s="286">
        <f t="shared" si="53"/>
        <v>4</v>
      </c>
      <c r="AD63" s="286">
        <f t="shared" si="53"/>
        <v>50</v>
      </c>
      <c r="AE63" s="285">
        <f t="shared" si="53"/>
        <v>24</v>
      </c>
      <c r="AF63" s="286">
        <f>SUM(AF64:AF68)</f>
        <v>284</v>
      </c>
    </row>
    <row r="64" spans="1:52" ht="31.5" x14ac:dyDescent="0.15">
      <c r="A64" s="250" t="s">
        <v>281</v>
      </c>
      <c r="B64" s="251" t="s">
        <v>282</v>
      </c>
      <c r="C64" s="48"/>
      <c r="D64" s="175"/>
      <c r="E64" s="420" t="s">
        <v>308</v>
      </c>
      <c r="F64" s="175">
        <v>6</v>
      </c>
      <c r="G64" s="216">
        <v>5</v>
      </c>
      <c r="H64" s="306">
        <f>J64+Q64+R64+S64+I64</f>
        <v>110</v>
      </c>
      <c r="I64" s="175">
        <f t="shared" ref="I64:J66" si="54">Y64+AA64+AC64+AE64</f>
        <v>10</v>
      </c>
      <c r="J64" s="306">
        <f t="shared" si="54"/>
        <v>100</v>
      </c>
      <c r="K64" s="334">
        <f t="shared" si="48"/>
        <v>30</v>
      </c>
      <c r="L64" s="306">
        <f>J64-M64-N64</f>
        <v>50</v>
      </c>
      <c r="M64" s="175">
        <v>30</v>
      </c>
      <c r="N64" s="175">
        <v>20</v>
      </c>
      <c r="O64" s="175"/>
      <c r="P64" s="175"/>
      <c r="Q64" s="101"/>
      <c r="R64" s="101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>
        <v>4</v>
      </c>
      <c r="AD64" s="217">
        <v>50</v>
      </c>
      <c r="AE64" s="217">
        <v>6</v>
      </c>
      <c r="AF64" s="217">
        <v>50</v>
      </c>
    </row>
    <row r="65" spans="1:52" ht="31.5" x14ac:dyDescent="0.15">
      <c r="A65" s="246" t="s">
        <v>283</v>
      </c>
      <c r="B65" s="247" t="s">
        <v>284</v>
      </c>
      <c r="C65" s="51"/>
      <c r="D65" s="52"/>
      <c r="E65" s="421"/>
      <c r="F65" s="52"/>
      <c r="G65" s="209"/>
      <c r="H65" s="306">
        <f>J65+Q65+R65+S65+I65</f>
        <v>132</v>
      </c>
      <c r="I65" s="52">
        <f t="shared" si="54"/>
        <v>14</v>
      </c>
      <c r="J65" s="306">
        <f t="shared" si="54"/>
        <v>118</v>
      </c>
      <c r="K65" s="330">
        <f t="shared" si="48"/>
        <v>66</v>
      </c>
      <c r="L65" s="321">
        <f>J65-M65</f>
        <v>52</v>
      </c>
      <c r="M65" s="52">
        <v>66</v>
      </c>
      <c r="N65" s="52"/>
      <c r="O65" s="52"/>
      <c r="P65" s="52"/>
      <c r="Q65" s="98"/>
      <c r="R65" s="98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>
        <v>14</v>
      </c>
      <c r="AF65" s="210">
        <v>118</v>
      </c>
    </row>
    <row r="66" spans="1:52" ht="35.25" customHeight="1" x14ac:dyDescent="0.15">
      <c r="A66" s="246" t="s">
        <v>350</v>
      </c>
      <c r="B66" s="348" t="s">
        <v>352</v>
      </c>
      <c r="C66" s="348"/>
      <c r="D66" s="52"/>
      <c r="E66" s="422"/>
      <c r="F66" s="52"/>
      <c r="G66" s="209"/>
      <c r="H66" s="344">
        <v>48</v>
      </c>
      <c r="I66" s="52">
        <f t="shared" si="54"/>
        <v>4</v>
      </c>
      <c r="J66" s="344">
        <f t="shared" si="54"/>
        <v>44</v>
      </c>
      <c r="K66" s="330">
        <f t="shared" ref="K66" si="55">M66+O66+P66</f>
        <v>36</v>
      </c>
      <c r="L66" s="344">
        <f>J66-M66</f>
        <v>8</v>
      </c>
      <c r="M66" s="52">
        <v>36</v>
      </c>
      <c r="N66" s="52"/>
      <c r="O66" s="52"/>
      <c r="P66" s="52"/>
      <c r="Q66" s="98"/>
      <c r="R66" s="98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>
        <v>4</v>
      </c>
      <c r="AF66" s="210">
        <v>44</v>
      </c>
    </row>
    <row r="67" spans="1:52" s="166" customFormat="1" ht="30" x14ac:dyDescent="0.15">
      <c r="A67" s="260" t="s">
        <v>285</v>
      </c>
      <c r="B67" s="261" t="s">
        <v>135</v>
      </c>
      <c r="C67" s="163"/>
      <c r="D67" s="164"/>
      <c r="E67" s="164">
        <v>6</v>
      </c>
      <c r="F67" s="164"/>
      <c r="G67" s="227"/>
      <c r="H67" s="164">
        <f>P67</f>
        <v>72</v>
      </c>
      <c r="I67" s="164"/>
      <c r="J67" s="164">
        <f>Z67+AB67+AD67+AF67</f>
        <v>72</v>
      </c>
      <c r="K67" s="330">
        <f t="shared" si="48"/>
        <v>72</v>
      </c>
      <c r="L67" s="164"/>
      <c r="M67" s="164"/>
      <c r="N67" s="164"/>
      <c r="O67" s="164"/>
      <c r="P67" s="164">
        <v>72</v>
      </c>
      <c r="Q67" s="165"/>
      <c r="R67" s="165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>
        <v>72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ht="32.25" thickBot="1" x14ac:dyDescent="0.2">
      <c r="A68" s="357" t="s">
        <v>357</v>
      </c>
      <c r="B68" s="249" t="s">
        <v>290</v>
      </c>
      <c r="C68" s="54">
        <v>6</v>
      </c>
      <c r="D68" s="55"/>
      <c r="E68" s="55"/>
      <c r="F68" s="55"/>
      <c r="G68" s="223"/>
      <c r="H68" s="55">
        <f>J68+Q68+R68+S68</f>
        <v>12</v>
      </c>
      <c r="I68" s="55"/>
      <c r="J68" s="55">
        <v>0</v>
      </c>
      <c r="K68" s="335">
        <f t="shared" si="48"/>
        <v>0</v>
      </c>
      <c r="L68" s="55"/>
      <c r="M68" s="55"/>
      <c r="N68" s="55"/>
      <c r="O68" s="55"/>
      <c r="P68" s="55"/>
      <c r="Q68" s="210">
        <v>4</v>
      </c>
      <c r="R68" s="98">
        <v>2</v>
      </c>
      <c r="S68" s="210">
        <v>6</v>
      </c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</row>
    <row r="69" spans="1:52" ht="29.25" thickBot="1" x14ac:dyDescent="0.2">
      <c r="A69" s="298" t="s">
        <v>286</v>
      </c>
      <c r="B69" s="280" t="s">
        <v>356</v>
      </c>
      <c r="C69" s="281">
        <v>1</v>
      </c>
      <c r="D69" s="282"/>
      <c r="E69" s="282">
        <v>2</v>
      </c>
      <c r="F69" s="282"/>
      <c r="G69" s="283">
        <v>1</v>
      </c>
      <c r="H69" s="284">
        <f>H70+H71+H72</f>
        <v>156</v>
      </c>
      <c r="I69" s="285">
        <f t="shared" ref="I69:P69" si="56">I70+I71+I72</f>
        <v>10</v>
      </c>
      <c r="J69" s="285">
        <f>J70</f>
        <v>98</v>
      </c>
      <c r="K69" s="339">
        <f t="shared" si="48"/>
        <v>86</v>
      </c>
      <c r="L69" s="281">
        <f t="shared" si="56"/>
        <v>48</v>
      </c>
      <c r="M69" s="282">
        <f t="shared" si="56"/>
        <v>50</v>
      </c>
      <c r="N69" s="286">
        <f t="shared" si="56"/>
        <v>0</v>
      </c>
      <c r="O69" s="281">
        <f t="shared" si="56"/>
        <v>36</v>
      </c>
      <c r="P69" s="286">
        <f t="shared" si="56"/>
        <v>0</v>
      </c>
      <c r="Q69" s="285">
        <f t="shared" ref="Q69:S69" si="57">Q70+Q71+Q72</f>
        <v>4</v>
      </c>
      <c r="R69" s="285">
        <f t="shared" si="57"/>
        <v>2</v>
      </c>
      <c r="S69" s="285">
        <f t="shared" si="57"/>
        <v>6</v>
      </c>
      <c r="T69" s="284">
        <f t="shared" ref="T69:AF69" si="58">T70+T71+T72</f>
        <v>0</v>
      </c>
      <c r="U69" s="284">
        <f t="shared" si="58"/>
        <v>0</v>
      </c>
      <c r="V69" s="286">
        <f t="shared" si="58"/>
        <v>0</v>
      </c>
      <c r="W69" s="285">
        <f t="shared" si="58"/>
        <v>0</v>
      </c>
      <c r="X69" s="286">
        <f t="shared" si="58"/>
        <v>0</v>
      </c>
      <c r="Y69" s="286">
        <f t="shared" si="58"/>
        <v>0</v>
      </c>
      <c r="Z69" s="286">
        <f t="shared" si="58"/>
        <v>0</v>
      </c>
      <c r="AA69" s="285">
        <f t="shared" si="58"/>
        <v>8</v>
      </c>
      <c r="AB69" s="286">
        <f t="shared" si="58"/>
        <v>76</v>
      </c>
      <c r="AC69" s="286">
        <f t="shared" si="58"/>
        <v>2</v>
      </c>
      <c r="AD69" s="286">
        <f t="shared" si="58"/>
        <v>58</v>
      </c>
      <c r="AE69" s="285">
        <f t="shared" si="58"/>
        <v>0</v>
      </c>
      <c r="AF69" s="286">
        <f t="shared" si="58"/>
        <v>0</v>
      </c>
    </row>
    <row r="70" spans="1:52" ht="31.5" x14ac:dyDescent="0.15">
      <c r="A70" s="250" t="s">
        <v>287</v>
      </c>
      <c r="B70" s="251" t="s">
        <v>346</v>
      </c>
      <c r="C70" s="48"/>
      <c r="D70" s="175"/>
      <c r="E70" s="420" t="s">
        <v>355</v>
      </c>
      <c r="F70" s="175"/>
      <c r="G70" s="216">
        <v>4</v>
      </c>
      <c r="H70" s="306">
        <f>J70+Q70+R70+S70+I70</f>
        <v>108</v>
      </c>
      <c r="I70" s="175">
        <f>Y70+AA70+AC70+AE70</f>
        <v>10</v>
      </c>
      <c r="J70" s="306">
        <f>Z70+AB70+AD70+AF70</f>
        <v>98</v>
      </c>
      <c r="K70" s="334">
        <f t="shared" si="48"/>
        <v>50</v>
      </c>
      <c r="L70" s="321">
        <f>J70-M70</f>
        <v>48</v>
      </c>
      <c r="M70" s="175">
        <v>50</v>
      </c>
      <c r="N70" s="175"/>
      <c r="O70" s="175"/>
      <c r="P70" s="175"/>
      <c r="Q70" s="101"/>
      <c r="R70" s="101"/>
      <c r="S70" s="217"/>
      <c r="T70" s="217"/>
      <c r="U70" s="217"/>
      <c r="V70" s="217"/>
      <c r="W70" s="217"/>
      <c r="X70" s="217"/>
      <c r="Y70" s="217"/>
      <c r="Z70" s="217"/>
      <c r="AA70" s="217">
        <v>8</v>
      </c>
      <c r="AB70" s="217">
        <v>76</v>
      </c>
      <c r="AC70" s="217">
        <v>2</v>
      </c>
      <c r="AD70" s="217">
        <v>22</v>
      </c>
      <c r="AE70" s="217"/>
      <c r="AF70" s="217"/>
    </row>
    <row r="71" spans="1:52" s="172" customFormat="1" ht="15.75" x14ac:dyDescent="0.15">
      <c r="A71" s="258" t="s">
        <v>288</v>
      </c>
      <c r="B71" s="259" t="s">
        <v>23</v>
      </c>
      <c r="C71" s="168"/>
      <c r="D71" s="169"/>
      <c r="E71" s="422"/>
      <c r="F71" s="169"/>
      <c r="G71" s="226"/>
      <c r="H71" s="169">
        <f>J71+Q71+R71+S71</f>
        <v>36</v>
      </c>
      <c r="I71" s="169"/>
      <c r="J71" s="169">
        <f>V71+X71+Z71+AB71+AD71</f>
        <v>36</v>
      </c>
      <c r="K71" s="330">
        <f t="shared" si="48"/>
        <v>36</v>
      </c>
      <c r="L71" s="169"/>
      <c r="M71" s="169"/>
      <c r="N71" s="169"/>
      <c r="O71" s="169">
        <v>36</v>
      </c>
      <c r="P71" s="169"/>
      <c r="Q71" s="170"/>
      <c r="R71" s="170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>
        <v>36</v>
      </c>
      <c r="AE71" s="169"/>
      <c r="AF71" s="169"/>
      <c r="AG71" s="278"/>
      <c r="AH71" s="278"/>
      <c r="AI71" s="278"/>
      <c r="AJ71" s="278"/>
      <c r="AK71" s="278"/>
      <c r="AL71" s="278"/>
      <c r="AM71" s="278"/>
      <c r="AN71" s="278"/>
      <c r="AO71" s="278"/>
      <c r="AP71" s="278"/>
      <c r="AQ71" s="278"/>
      <c r="AR71" s="278"/>
      <c r="AS71" s="278"/>
      <c r="AT71" s="278"/>
      <c r="AU71" s="278"/>
      <c r="AV71" s="278"/>
      <c r="AW71" s="278"/>
      <c r="AX71" s="278"/>
      <c r="AY71" s="278"/>
      <c r="AZ71" s="278"/>
    </row>
    <row r="72" spans="1:52" ht="31.5" x14ac:dyDescent="0.15">
      <c r="A72" s="248" t="s">
        <v>289</v>
      </c>
      <c r="B72" s="249" t="s">
        <v>290</v>
      </c>
      <c r="C72" s="51">
        <v>5</v>
      </c>
      <c r="D72" s="52"/>
      <c r="E72" s="52"/>
      <c r="F72" s="52"/>
      <c r="G72" s="209"/>
      <c r="H72" s="52">
        <f>J72+Q72+R72+S72</f>
        <v>12</v>
      </c>
      <c r="I72" s="52"/>
      <c r="J72" s="52">
        <v>0</v>
      </c>
      <c r="K72" s="330">
        <f t="shared" si="48"/>
        <v>0</v>
      </c>
      <c r="L72" s="52"/>
      <c r="M72" s="52"/>
      <c r="N72" s="52"/>
      <c r="O72" s="52"/>
      <c r="P72" s="52"/>
      <c r="Q72" s="210">
        <v>4</v>
      </c>
      <c r="R72" s="98">
        <v>2</v>
      </c>
      <c r="S72" s="210">
        <v>6</v>
      </c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</row>
    <row r="73" spans="1:52" ht="28.5" customHeight="1" x14ac:dyDescent="0.15">
      <c r="A73" s="248" t="s">
        <v>168</v>
      </c>
      <c r="B73" s="271" t="s">
        <v>60</v>
      </c>
      <c r="C73" s="257"/>
      <c r="D73" s="176"/>
      <c r="E73" s="176">
        <v>6</v>
      </c>
      <c r="F73" s="176"/>
      <c r="G73" s="212"/>
      <c r="H73" s="176">
        <f t="shared" si="39"/>
        <v>144</v>
      </c>
      <c r="I73" s="176"/>
      <c r="J73" s="176">
        <v>144</v>
      </c>
      <c r="K73" s="340"/>
      <c r="L73" s="176"/>
      <c r="M73" s="176"/>
      <c r="N73" s="176"/>
      <c r="O73" s="176"/>
      <c r="P73" s="176">
        <v>144</v>
      </c>
      <c r="Q73" s="98"/>
      <c r="R73" s="98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>
        <v>144</v>
      </c>
    </row>
    <row r="74" spans="1:52" ht="33" customHeight="1" thickBot="1" x14ac:dyDescent="0.25">
      <c r="A74" s="248" t="s">
        <v>169</v>
      </c>
      <c r="B74" s="270" t="s">
        <v>347</v>
      </c>
      <c r="C74" s="257"/>
      <c r="D74" s="176"/>
      <c r="E74" s="176"/>
      <c r="F74" s="176"/>
      <c r="G74" s="212"/>
      <c r="H74" s="176">
        <v>216</v>
      </c>
      <c r="I74" s="176"/>
      <c r="J74" s="176">
        <v>216</v>
      </c>
      <c r="K74" s="340"/>
      <c r="L74" s="176"/>
      <c r="M74" s="176"/>
      <c r="N74" s="176"/>
      <c r="O74" s="176"/>
      <c r="P74" s="176"/>
      <c r="Q74" s="98"/>
      <c r="R74" s="98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>
        <v>216</v>
      </c>
    </row>
    <row r="75" spans="1:52" ht="16.5" thickBot="1" x14ac:dyDescent="0.2">
      <c r="A75" s="431" t="s">
        <v>291</v>
      </c>
      <c r="B75" s="432"/>
      <c r="C75" s="174">
        <f>C26+C10</f>
        <v>16</v>
      </c>
      <c r="D75" s="174">
        <f>D73+D74+D26+D10</f>
        <v>1</v>
      </c>
      <c r="E75" s="174">
        <f>E26+E10</f>
        <v>28</v>
      </c>
      <c r="F75" s="174">
        <f>F73+F74+F26+F10</f>
        <v>3</v>
      </c>
      <c r="G75" s="174">
        <f>G73+G74+G26+G10</f>
        <v>14</v>
      </c>
      <c r="H75" s="174">
        <f>H74+H26+H10</f>
        <v>4428</v>
      </c>
      <c r="I75" s="174">
        <f t="shared" ref="I75:L75" si="59">I26</f>
        <v>186</v>
      </c>
      <c r="J75" s="174">
        <f>J26</f>
        <v>1974</v>
      </c>
      <c r="K75" s="341">
        <f t="shared" si="59"/>
        <v>1139</v>
      </c>
      <c r="L75" s="174">
        <f t="shared" si="59"/>
        <v>903</v>
      </c>
      <c r="M75" s="174">
        <f>M26</f>
        <v>1031</v>
      </c>
      <c r="N75" s="228">
        <f t="shared" ref="N75" si="60">N26+N4</f>
        <v>40</v>
      </c>
      <c r="O75" s="65">
        <f>O74+O73+O26+O4</f>
        <v>72</v>
      </c>
      <c r="P75" s="65">
        <f>P49+P73</f>
        <v>360</v>
      </c>
      <c r="Q75" s="66">
        <f t="shared" ref="Q75:R75" si="61">Q9</f>
        <v>0</v>
      </c>
      <c r="R75" s="66">
        <f t="shared" si="61"/>
        <v>0</v>
      </c>
      <c r="S75" s="66">
        <f>S9</f>
        <v>0</v>
      </c>
      <c r="T75" s="66">
        <v>216</v>
      </c>
      <c r="U75" s="66">
        <f t="shared" ref="U75:AE75" si="62">U26+U4</f>
        <v>0</v>
      </c>
      <c r="V75" s="66">
        <f t="shared" si="62"/>
        <v>0</v>
      </c>
      <c r="W75" s="66">
        <f t="shared" si="62"/>
        <v>0</v>
      </c>
      <c r="X75" s="66">
        <f t="shared" si="62"/>
        <v>0</v>
      </c>
      <c r="Y75" s="66">
        <f t="shared" si="62"/>
        <v>52</v>
      </c>
      <c r="Z75" s="66">
        <f t="shared" si="62"/>
        <v>524</v>
      </c>
      <c r="AA75" s="66">
        <f t="shared" si="62"/>
        <v>60</v>
      </c>
      <c r="AB75" s="66">
        <f t="shared" si="62"/>
        <v>768</v>
      </c>
      <c r="AC75" s="66">
        <f t="shared" si="62"/>
        <v>36</v>
      </c>
      <c r="AD75" s="66">
        <f t="shared" si="62"/>
        <v>540</v>
      </c>
      <c r="AE75" s="66">
        <f t="shared" si="62"/>
        <v>38</v>
      </c>
      <c r="AF75" s="66">
        <f>AF26-AF67</f>
        <v>358</v>
      </c>
    </row>
    <row r="76" spans="1:52" ht="12.75" x14ac:dyDescent="0.15">
      <c r="A76" s="273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46"/>
      <c r="P76" s="46"/>
      <c r="Q76" s="433" t="s">
        <v>170</v>
      </c>
      <c r="R76" s="434"/>
      <c r="S76" s="434"/>
      <c r="T76" s="435"/>
      <c r="U76" s="436">
        <v>10</v>
      </c>
      <c r="V76" s="437"/>
      <c r="W76" s="436">
        <v>12</v>
      </c>
      <c r="X76" s="437">
        <v>11</v>
      </c>
      <c r="Y76" s="436">
        <v>10</v>
      </c>
      <c r="Z76" s="437">
        <v>11</v>
      </c>
      <c r="AA76" s="436">
        <v>13</v>
      </c>
      <c r="AB76" s="437">
        <v>14</v>
      </c>
      <c r="AC76" s="436">
        <v>11</v>
      </c>
      <c r="AD76" s="437">
        <v>11</v>
      </c>
      <c r="AE76" s="443">
        <v>6</v>
      </c>
      <c r="AF76" s="437">
        <v>13</v>
      </c>
    </row>
    <row r="77" spans="1:52" ht="12.75" x14ac:dyDescent="0.15">
      <c r="A77" s="273"/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89"/>
      <c r="P77" s="47"/>
      <c r="Q77" s="414" t="s">
        <v>171</v>
      </c>
      <c r="R77" s="415"/>
      <c r="S77" s="415"/>
      <c r="T77" s="416"/>
      <c r="U77" s="426"/>
      <c r="V77" s="427"/>
      <c r="W77" s="426">
        <v>72</v>
      </c>
      <c r="X77" s="427"/>
      <c r="Y77" s="426">
        <v>36</v>
      </c>
      <c r="Z77" s="427"/>
      <c r="AA77" s="426">
        <v>36</v>
      </c>
      <c r="AB77" s="427"/>
      <c r="AC77" s="426">
        <v>36</v>
      </c>
      <c r="AD77" s="427"/>
      <c r="AE77" s="428">
        <v>36</v>
      </c>
      <c r="AF77" s="427"/>
    </row>
    <row r="78" spans="1:52" ht="12.75" x14ac:dyDescent="0.15">
      <c r="A78" s="273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89"/>
      <c r="P78" s="47"/>
      <c r="Q78" s="417" t="s">
        <v>172</v>
      </c>
      <c r="R78" s="418"/>
      <c r="S78" s="418"/>
      <c r="T78" s="419"/>
      <c r="U78" s="426">
        <v>0</v>
      </c>
      <c r="V78" s="427"/>
      <c r="W78" s="426">
        <v>0</v>
      </c>
      <c r="X78" s="427"/>
      <c r="Y78" s="426">
        <v>0</v>
      </c>
      <c r="Z78" s="427"/>
      <c r="AA78" s="426">
        <v>36</v>
      </c>
      <c r="AB78" s="427"/>
      <c r="AC78" s="426">
        <v>36</v>
      </c>
      <c r="AD78" s="427"/>
      <c r="AE78" s="428">
        <v>0</v>
      </c>
      <c r="AF78" s="427"/>
    </row>
    <row r="79" spans="1:52" ht="12.75" x14ac:dyDescent="0.15">
      <c r="A79" s="273"/>
      <c r="B79" s="273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89"/>
      <c r="P79" s="31"/>
      <c r="Q79" s="414" t="s">
        <v>173</v>
      </c>
      <c r="R79" s="415"/>
      <c r="S79" s="415"/>
      <c r="T79" s="416"/>
      <c r="U79" s="426"/>
      <c r="V79" s="427"/>
      <c r="W79" s="426"/>
      <c r="X79" s="427"/>
      <c r="Y79" s="426"/>
      <c r="Z79" s="427"/>
      <c r="AA79" s="426">
        <v>72</v>
      </c>
      <c r="AB79" s="427"/>
      <c r="AC79" s="426">
        <v>72</v>
      </c>
      <c r="AD79" s="427"/>
      <c r="AE79" s="428">
        <v>72</v>
      </c>
      <c r="AF79" s="427"/>
    </row>
    <row r="80" spans="1:52" ht="12.75" customHeight="1" x14ac:dyDescent="0.15">
      <c r="A80" s="273"/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89"/>
      <c r="P80" s="31"/>
      <c r="Q80" s="417" t="s">
        <v>174</v>
      </c>
      <c r="R80" s="418"/>
      <c r="S80" s="418"/>
      <c r="T80" s="419"/>
      <c r="U80" s="426"/>
      <c r="V80" s="427"/>
      <c r="W80" s="426">
        <v>4</v>
      </c>
      <c r="X80" s="427"/>
      <c r="Y80" s="426">
        <f>(C34+C42+C29)/3</f>
        <v>3</v>
      </c>
      <c r="Z80" s="427"/>
      <c r="AA80" s="426">
        <f>(C58+C53+C37)/4</f>
        <v>3</v>
      </c>
      <c r="AB80" s="427"/>
      <c r="AC80" s="426">
        <f>(C62+C47+C72)/5</f>
        <v>3</v>
      </c>
      <c r="AD80" s="427"/>
      <c r="AE80" s="428">
        <f>(C68+C43+C45)/6</f>
        <v>3</v>
      </c>
      <c r="AF80" s="427"/>
    </row>
    <row r="81" spans="1:32" ht="12.75" x14ac:dyDescent="0.15">
      <c r="A81" s="273"/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89"/>
      <c r="P81" s="31"/>
      <c r="Q81" s="414" t="s">
        <v>175</v>
      </c>
      <c r="R81" s="415"/>
      <c r="S81" s="415"/>
      <c r="T81" s="416"/>
      <c r="U81" s="426">
        <v>1</v>
      </c>
      <c r="V81" s="427"/>
      <c r="W81" s="426"/>
      <c r="X81" s="427"/>
      <c r="Y81" s="426"/>
      <c r="Z81" s="427"/>
      <c r="AA81" s="426"/>
      <c r="AB81" s="427"/>
      <c r="AC81" s="426"/>
      <c r="AD81" s="427"/>
      <c r="AE81" s="428"/>
      <c r="AF81" s="427"/>
    </row>
    <row r="82" spans="1:32" ht="12.75" x14ac:dyDescent="0.15">
      <c r="A82" s="273"/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89"/>
      <c r="P82" s="31"/>
      <c r="Q82" s="414" t="s">
        <v>182</v>
      </c>
      <c r="R82" s="415"/>
      <c r="S82" s="415"/>
      <c r="T82" s="416"/>
      <c r="U82" s="426"/>
      <c r="V82" s="427"/>
      <c r="W82" s="426">
        <v>8</v>
      </c>
      <c r="X82" s="427"/>
      <c r="Y82" s="426">
        <f>(E47+E44+E28)/3</f>
        <v>2</v>
      </c>
      <c r="Z82" s="427"/>
      <c r="AA82" s="426">
        <f>(E57+4+4+E48+E39+E38+E35+E32)/4</f>
        <v>8</v>
      </c>
      <c r="AB82" s="427"/>
      <c r="AC82" s="426">
        <f>(E61+E46+E40+E60+5)/5</f>
        <v>5</v>
      </c>
      <c r="AD82" s="427"/>
      <c r="AE82" s="428">
        <f>(E73+E67+E30+E4428+6+E41)/6</f>
        <v>5</v>
      </c>
      <c r="AF82" s="427"/>
    </row>
    <row r="83" spans="1:32" ht="12.75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411" t="s">
        <v>186</v>
      </c>
      <c r="R83" s="412"/>
      <c r="S83" s="412"/>
      <c r="T83" s="413"/>
      <c r="U83" s="438"/>
      <c r="V83" s="439"/>
      <c r="W83" s="438" t="s">
        <v>210</v>
      </c>
      <c r="X83" s="439"/>
      <c r="Y83" s="438">
        <f>(G55+G51+G37+3+3)/3</f>
        <v>5</v>
      </c>
      <c r="Z83" s="439"/>
      <c r="AA83" s="438">
        <f>(4+G38+4)/4</f>
        <v>3</v>
      </c>
      <c r="AB83" s="439"/>
      <c r="AC83" s="438">
        <f>(G64+G45+G43+5)/5</f>
        <v>4</v>
      </c>
      <c r="AD83" s="439"/>
      <c r="AE83" s="442"/>
      <c r="AF83" s="439"/>
    </row>
    <row r="84" spans="1:32" ht="13.5" thickBot="1" x14ac:dyDescent="0.25">
      <c r="Q84" s="406" t="s">
        <v>349</v>
      </c>
      <c r="R84" s="407"/>
      <c r="S84" s="407"/>
      <c r="T84" s="408"/>
      <c r="U84" s="409"/>
      <c r="V84" s="410"/>
      <c r="W84" s="423">
        <v>1</v>
      </c>
      <c r="X84" s="424"/>
      <c r="Y84" s="409"/>
      <c r="Z84" s="410"/>
      <c r="AA84" s="409"/>
      <c r="AB84" s="410"/>
      <c r="AC84" s="409"/>
      <c r="AD84" s="410"/>
      <c r="AE84" s="425"/>
      <c r="AF84" s="410"/>
    </row>
    <row r="86" spans="1:32" x14ac:dyDescent="0.15">
      <c r="M86" s="272"/>
    </row>
    <row r="90" spans="1:32" x14ac:dyDescent="0.15"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x14ac:dyDescent="0.15">
      <c r="X91" s="2"/>
      <c r="Y91" s="2"/>
      <c r="Z91" s="2"/>
      <c r="AA91" s="2"/>
      <c r="AB91" s="2"/>
      <c r="AC91" s="2"/>
      <c r="AD91" s="2"/>
      <c r="AE91" s="2"/>
      <c r="AF91" s="2"/>
    </row>
  </sheetData>
  <mergeCells count="87"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  <mergeCell ref="AC82:AD82"/>
    <mergeCell ref="AE82:AF82"/>
    <mergeCell ref="AE78:AF78"/>
    <mergeCell ref="U80:V80"/>
    <mergeCell ref="Y76:Z76"/>
    <mergeCell ref="AA76:AB76"/>
    <mergeCell ref="AC76:AD76"/>
    <mergeCell ref="AE76:AF76"/>
    <mergeCell ref="Y77:Z77"/>
    <mergeCell ref="AA77:AB77"/>
    <mergeCell ref="AC77:AD77"/>
    <mergeCell ref="AE77:AF77"/>
    <mergeCell ref="Y78:Z78"/>
    <mergeCell ref="AA78:AB78"/>
    <mergeCell ref="AC78:AD78"/>
    <mergeCell ref="U76:V76"/>
    <mergeCell ref="W80:X80"/>
    <mergeCell ref="W81:X81"/>
    <mergeCell ref="W82:X82"/>
    <mergeCell ref="W83:X83"/>
    <mergeCell ref="AC5:AF5"/>
    <mergeCell ref="AC83:AD83"/>
    <mergeCell ref="AE83:AF83"/>
    <mergeCell ref="Y80:Z80"/>
    <mergeCell ref="AA80:AB80"/>
    <mergeCell ref="AC80:AD80"/>
    <mergeCell ref="AE80:AF80"/>
    <mergeCell ref="Y81:Z81"/>
    <mergeCell ref="AA81:AB81"/>
    <mergeCell ref="AC81:AD81"/>
    <mergeCell ref="AE81:AF81"/>
    <mergeCell ref="Y82:Z82"/>
    <mergeCell ref="Y83:Z83"/>
    <mergeCell ref="AA83:AB83"/>
    <mergeCell ref="U81:V81"/>
    <mergeCell ref="U82:V82"/>
    <mergeCell ref="U83:V83"/>
    <mergeCell ref="AA82:AB82"/>
    <mergeCell ref="Y79:Z79"/>
    <mergeCell ref="AA79:AB79"/>
    <mergeCell ref="AC79:AD79"/>
    <mergeCell ref="AE79:AF79"/>
    <mergeCell ref="A26:B26"/>
    <mergeCell ref="A75:B75"/>
    <mergeCell ref="Q76:T76"/>
    <mergeCell ref="Q77:T77"/>
    <mergeCell ref="Q78:T78"/>
    <mergeCell ref="W76:X76"/>
    <mergeCell ref="W77:X77"/>
    <mergeCell ref="W78:X78"/>
    <mergeCell ref="W79:X79"/>
    <mergeCell ref="U77:V77"/>
    <mergeCell ref="U78:V78"/>
    <mergeCell ref="U79:V79"/>
    <mergeCell ref="W84:X84"/>
    <mergeCell ref="Y84:Z84"/>
    <mergeCell ref="AA84:AB84"/>
    <mergeCell ref="AC84:AD84"/>
    <mergeCell ref="AE84:AF84"/>
    <mergeCell ref="C11:C12"/>
    <mergeCell ref="E55:E56"/>
    <mergeCell ref="Q84:T84"/>
    <mergeCell ref="U84:V84"/>
    <mergeCell ref="Q83:T83"/>
    <mergeCell ref="Q79:T79"/>
    <mergeCell ref="Q80:T80"/>
    <mergeCell ref="Q81:T81"/>
    <mergeCell ref="Q82:T82"/>
    <mergeCell ref="E64:E66"/>
    <mergeCell ref="E51:E52"/>
    <mergeCell ref="E70:E7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fitToHeight="3" orientation="landscape" horizontalDpi="300" verticalDpi="300" r:id="rId1"/>
  <rowBreaks count="2" manualBreakCount="2">
    <brk id="32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2025-03-12T07:58:35Z</cp:lastPrinted>
  <dcterms:created xsi:type="dcterms:W3CDTF">2011-05-05T04:03:53Z</dcterms:created>
  <dcterms:modified xsi:type="dcterms:W3CDTF">2026-05-07T10:32:13Z</dcterms:modified>
</cp:coreProperties>
</file>