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ЩАА\"/>
    </mc:Choice>
  </mc:AlternateContent>
  <xr:revisionPtr revIDLastSave="0" documentId="13_ncr:1_{A018B555-227D-4AED-BFA7-6EBFF614BCEC}" xr6:coauthVersionLast="45" xr6:coauthVersionMax="45" xr10:uidLastSave="{00000000-0000-0000-0000-000000000000}"/>
  <bookViews>
    <workbookView xWindow="28680" yWindow="-120" windowWidth="19440" windowHeight="15000" tabRatio="750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81" i="21" l="1"/>
  <c r="P64" i="21"/>
  <c r="H48" i="21"/>
  <c r="P48" i="21"/>
  <c r="Z27" i="21" l="1"/>
  <c r="X27" i="21"/>
  <c r="K74" i="21"/>
  <c r="J74" i="21"/>
  <c r="K73" i="21"/>
  <c r="J73" i="21"/>
  <c r="Z72" i="21"/>
  <c r="J72" i="21" s="1"/>
  <c r="K72" i="21"/>
  <c r="I72" i="21"/>
  <c r="L72" i="21" l="1"/>
  <c r="H72" i="21"/>
  <c r="BC35" i="19" l="1"/>
  <c r="BC32" i="19"/>
  <c r="H62" i="21" l="1"/>
  <c r="H45" i="21"/>
  <c r="J45" i="21"/>
  <c r="H26" i="21" l="1"/>
  <c r="Z71" i="21"/>
  <c r="AD85" i="21"/>
  <c r="H71" i="21"/>
  <c r="H66" i="21"/>
  <c r="Z81" i="21"/>
  <c r="AB81" i="21"/>
  <c r="AD81" i="21"/>
  <c r="AH81" i="21"/>
  <c r="X81" i="21"/>
  <c r="Z80" i="21"/>
  <c r="AB80" i="21"/>
  <c r="AD80" i="21"/>
  <c r="AF80" i="21"/>
  <c r="AH80" i="21"/>
  <c r="AF87" i="21"/>
  <c r="AD87" i="21"/>
  <c r="AB87" i="21"/>
  <c r="Z87" i="21"/>
  <c r="X87" i="21"/>
  <c r="AF83" i="21"/>
  <c r="AH83" i="21"/>
  <c r="AH85" i="21"/>
  <c r="AF85" i="21"/>
  <c r="AD83" i="21"/>
  <c r="AB85" i="21"/>
  <c r="Z83" i="21"/>
  <c r="Z85" i="21"/>
  <c r="X85" i="21"/>
  <c r="V85" i="21"/>
  <c r="H37" i="21"/>
  <c r="Z41" i="21"/>
  <c r="J15" i="21" l="1"/>
  <c r="L15" i="21" s="1"/>
  <c r="J12" i="21"/>
  <c r="J13" i="21"/>
  <c r="J14" i="21"/>
  <c r="H14" i="21" s="1"/>
  <c r="J16" i="21"/>
  <c r="J17" i="21"/>
  <c r="J18" i="21"/>
  <c r="J19" i="21"/>
  <c r="H19" i="21" s="1"/>
  <c r="J20" i="21"/>
  <c r="J21" i="21"/>
  <c r="J22" i="21"/>
  <c r="J23" i="21"/>
  <c r="L23" i="21" s="1"/>
  <c r="J24" i="21"/>
  <c r="J11" i="21"/>
  <c r="L12" i="21"/>
  <c r="K12" i="21"/>
  <c r="L13" i="21"/>
  <c r="K13" i="21"/>
  <c r="K14" i="21"/>
  <c r="L14" i="21"/>
  <c r="K15" i="21"/>
  <c r="L16" i="21"/>
  <c r="K16" i="21"/>
  <c r="L17" i="21"/>
  <c r="K17" i="21"/>
  <c r="K18" i="21"/>
  <c r="L18" i="21"/>
  <c r="K19" i="21"/>
  <c r="L20" i="21"/>
  <c r="K20" i="21"/>
  <c r="L21" i="21"/>
  <c r="K21" i="21"/>
  <c r="K22" i="21"/>
  <c r="L22" i="21"/>
  <c r="K23" i="21"/>
  <c r="H24" i="21"/>
  <c r="K24" i="21"/>
  <c r="K11" i="21"/>
  <c r="L11" i="21"/>
  <c r="H12" i="21"/>
  <c r="H13" i="21"/>
  <c r="H17" i="21"/>
  <c r="H18" i="21"/>
  <c r="H21" i="21"/>
  <c r="H22" i="21"/>
  <c r="H23" i="21" l="1"/>
  <c r="H15" i="21"/>
  <c r="L19" i="21"/>
  <c r="H20" i="21"/>
  <c r="H16" i="21"/>
  <c r="L24" i="21"/>
  <c r="H11" i="21"/>
  <c r="K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J37" i="21"/>
  <c r="L37" i="21" s="1"/>
  <c r="H10" i="21" l="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H64" i="21" l="1"/>
  <c r="AF29" i="21"/>
  <c r="AD40" i="21"/>
  <c r="G43" i="21" l="1"/>
  <c r="G8" i="21" s="1"/>
  <c r="D43" i="21"/>
  <c r="D8" i="21" s="1"/>
  <c r="E43" i="21"/>
  <c r="E8" i="21" s="1"/>
  <c r="F43" i="21"/>
  <c r="F8" i="21" s="1"/>
  <c r="C43" i="21"/>
  <c r="C8" i="21" s="1"/>
  <c r="J35" i="21" l="1"/>
  <c r="J36" i="21"/>
  <c r="J34" i="21"/>
  <c r="J51" i="21"/>
  <c r="X25" i="21"/>
  <c r="K67" i="21" l="1"/>
  <c r="J67" i="21"/>
  <c r="I67" i="21"/>
  <c r="K62" i="21"/>
  <c r="J62" i="21"/>
  <c r="L62" i="21" s="1"/>
  <c r="I62" i="21"/>
  <c r="K57" i="21"/>
  <c r="J57" i="21"/>
  <c r="I57" i="21"/>
  <c r="I52" i="21"/>
  <c r="J52" i="21"/>
  <c r="K52" i="21"/>
  <c r="K51" i="21"/>
  <c r="L51" i="21"/>
  <c r="I51" i="21"/>
  <c r="H51" i="21" s="1"/>
  <c r="I46" i="21"/>
  <c r="J46" i="21"/>
  <c r="K46" i="21"/>
  <c r="K45" i="21"/>
  <c r="I45" i="21"/>
  <c r="I34" i="21"/>
  <c r="H34" i="21" s="1"/>
  <c r="K34" i="21"/>
  <c r="I35" i="21"/>
  <c r="K35" i="21"/>
  <c r="I36" i="21"/>
  <c r="H36" i="21" s="1"/>
  <c r="K36" i="21"/>
  <c r="L36" i="21"/>
  <c r="K37" i="21"/>
  <c r="I38" i="21"/>
  <c r="K38" i="21"/>
  <c r="I39" i="21"/>
  <c r="J39" i="21"/>
  <c r="K39" i="21"/>
  <c r="I40" i="21"/>
  <c r="J40" i="21"/>
  <c r="L40" i="21" s="1"/>
  <c r="K40" i="21"/>
  <c r="I41" i="21"/>
  <c r="J41" i="21"/>
  <c r="K41" i="21"/>
  <c r="I42" i="21"/>
  <c r="K42" i="21"/>
  <c r="K33" i="21"/>
  <c r="J33" i="21"/>
  <c r="I33" i="21"/>
  <c r="L45" i="21" l="1"/>
  <c r="H44" i="21"/>
  <c r="I32" i="21"/>
  <c r="L41" i="21"/>
  <c r="L33" i="21"/>
  <c r="H57" i="21"/>
  <c r="H56" i="21" s="1"/>
  <c r="L57" i="21"/>
  <c r="L67" i="21"/>
  <c r="H67" i="21"/>
  <c r="H52" i="21"/>
  <c r="H50" i="21" s="1"/>
  <c r="L52" i="21"/>
  <c r="H46" i="21"/>
  <c r="L46" i="21"/>
  <c r="H41" i="21"/>
  <c r="H40" i="21"/>
  <c r="H39" i="21"/>
  <c r="H35" i="21"/>
  <c r="L39" i="21"/>
  <c r="L35" i="21"/>
  <c r="L34" i="21"/>
  <c r="H33" i="21"/>
  <c r="K27" i="21"/>
  <c r="K28" i="21"/>
  <c r="K29" i="21"/>
  <c r="K30" i="21"/>
  <c r="K31" i="21"/>
  <c r="K26" i="21"/>
  <c r="J26" i="21"/>
  <c r="L26" i="21" s="1"/>
  <c r="J27" i="21"/>
  <c r="L27" i="21" s="1"/>
  <c r="J28" i="21"/>
  <c r="L28" i="21" s="1"/>
  <c r="J29" i="21"/>
  <c r="L29" i="21" s="1"/>
  <c r="J30" i="21"/>
  <c r="L30" i="21" s="1"/>
  <c r="J31" i="21"/>
  <c r="L31" i="21" s="1"/>
  <c r="I27" i="21"/>
  <c r="I28" i="21"/>
  <c r="I29" i="21"/>
  <c r="I30" i="21"/>
  <c r="I31" i="21"/>
  <c r="I26" i="21"/>
  <c r="H28" i="21" l="1"/>
  <c r="I25" i="21"/>
  <c r="Y44" i="21" l="1"/>
  <c r="Z44" i="21"/>
  <c r="Z43" i="21" s="1"/>
  <c r="AA44" i="21"/>
  <c r="AB44" i="21"/>
  <c r="AC44" i="21"/>
  <c r="AD44" i="21"/>
  <c r="AE44" i="21"/>
  <c r="AF44" i="21"/>
  <c r="AG44" i="21"/>
  <c r="AH44" i="21"/>
  <c r="K64" i="21" l="1"/>
  <c r="B33" i="19" l="1"/>
  <c r="B34" i="19"/>
  <c r="B35" i="19"/>
  <c r="B32" i="19"/>
  <c r="AN36" i="19"/>
  <c r="AL36" i="19"/>
  <c r="AI33" i="19"/>
  <c r="AI34" i="19"/>
  <c r="BC34" i="19" s="1"/>
  <c r="AI35" i="19"/>
  <c r="AI32" i="19"/>
  <c r="AZ36" i="19"/>
  <c r="AB34" i="19"/>
  <c r="AB35" i="19"/>
  <c r="AB33" i="19"/>
  <c r="AG36" i="19"/>
  <c r="AE36" i="19"/>
  <c r="AB32" i="19"/>
  <c r="S32" i="19"/>
  <c r="BF32" i="19" s="1"/>
  <c r="S33" i="19"/>
  <c r="S34" i="19"/>
  <c r="S35" i="19"/>
  <c r="Y36" i="19"/>
  <c r="V36" i="19"/>
  <c r="M36" i="19"/>
  <c r="G36" i="19"/>
  <c r="P33" i="19"/>
  <c r="P34" i="19"/>
  <c r="P35" i="19"/>
  <c r="P32" i="19"/>
  <c r="J33" i="19"/>
  <c r="J34" i="19"/>
  <c r="J35" i="19"/>
  <c r="D35" i="19" s="1"/>
  <c r="J32" i="19"/>
  <c r="D32" i="19" s="1"/>
  <c r="BC33" i="19" l="1"/>
  <c r="BF33" i="19" s="1"/>
  <c r="BF34" i="19"/>
  <c r="D34" i="19"/>
  <c r="S36" i="19"/>
  <c r="D33" i="19"/>
  <c r="BF35" i="19"/>
  <c r="J36" i="19"/>
  <c r="B36" i="19"/>
  <c r="D36" i="19"/>
  <c r="P36" i="19"/>
  <c r="AI36" i="19"/>
  <c r="AB36" i="19"/>
  <c r="BF36" i="19" l="1"/>
  <c r="BC36" i="19"/>
  <c r="J75" i="21"/>
  <c r="J70" i="21"/>
  <c r="J65" i="21"/>
  <c r="J60" i="21"/>
  <c r="J55" i="21"/>
  <c r="J49" i="21"/>
  <c r="AH71" i="21"/>
  <c r="L49" i="21" l="1"/>
  <c r="J38" i="21" l="1"/>
  <c r="P69" i="21"/>
  <c r="K69" i="21" s="1"/>
  <c r="J69" i="21"/>
  <c r="O68" i="21"/>
  <c r="K68" i="21" s="1"/>
  <c r="J68" i="21"/>
  <c r="J64" i="21"/>
  <c r="H64" i="21" s="1"/>
  <c r="H61" i="21" s="1"/>
  <c r="H43" i="21" s="1"/>
  <c r="O63" i="21"/>
  <c r="K63" i="21" s="1"/>
  <c r="K61" i="21" s="1"/>
  <c r="J63" i="21"/>
  <c r="P59" i="21"/>
  <c r="K59" i="21" s="1"/>
  <c r="J59" i="21"/>
  <c r="O58" i="21"/>
  <c r="K58" i="21" s="1"/>
  <c r="J58" i="21"/>
  <c r="O47" i="21"/>
  <c r="K47" i="21" s="1"/>
  <c r="J47" i="21" s="1"/>
  <c r="P54" i="21"/>
  <c r="P50" i="21" s="1"/>
  <c r="O53" i="21"/>
  <c r="O50" i="21" s="1"/>
  <c r="J53" i="21"/>
  <c r="J54" i="21"/>
  <c r="K53" i="21"/>
  <c r="L55" i="21"/>
  <c r="H27" i="21"/>
  <c r="H25" i="21" s="1"/>
  <c r="H29" i="21"/>
  <c r="H30" i="21"/>
  <c r="H31" i="21"/>
  <c r="M25" i="21"/>
  <c r="N25" i="21"/>
  <c r="O25" i="21"/>
  <c r="P25" i="21"/>
  <c r="Q25" i="21"/>
  <c r="R25" i="21"/>
  <c r="S25" i="21"/>
  <c r="T25" i="21"/>
  <c r="U25" i="21"/>
  <c r="V25" i="21"/>
  <c r="W25" i="21"/>
  <c r="Y25" i="21"/>
  <c r="Z25" i="21"/>
  <c r="Z9" i="21" s="1"/>
  <c r="AA25" i="21"/>
  <c r="AB25" i="21"/>
  <c r="AC25" i="21"/>
  <c r="AD25" i="21"/>
  <c r="AE25" i="21"/>
  <c r="AF25" i="21"/>
  <c r="AG25" i="21"/>
  <c r="AH25" i="21"/>
  <c r="I71" i="21"/>
  <c r="L71" i="21"/>
  <c r="M71" i="21"/>
  <c r="N71" i="21"/>
  <c r="Q71" i="21"/>
  <c r="R71" i="21"/>
  <c r="S71" i="21"/>
  <c r="T71" i="21"/>
  <c r="U71" i="21"/>
  <c r="V71" i="21"/>
  <c r="W71" i="21"/>
  <c r="X71" i="21"/>
  <c r="Y71" i="21"/>
  <c r="AA71" i="21"/>
  <c r="AB71" i="21"/>
  <c r="AC71" i="21"/>
  <c r="AD71" i="21"/>
  <c r="AE71" i="21"/>
  <c r="AF71" i="21"/>
  <c r="AG71" i="21"/>
  <c r="I66" i="21"/>
  <c r="L66" i="21"/>
  <c r="M66" i="21"/>
  <c r="N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AH66" i="21"/>
  <c r="I61" i="21"/>
  <c r="L61" i="21"/>
  <c r="M61" i="21"/>
  <c r="N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AB61" i="21"/>
  <c r="AC61" i="21"/>
  <c r="AD61" i="21"/>
  <c r="AE61" i="21"/>
  <c r="AF61" i="21"/>
  <c r="AG61" i="21"/>
  <c r="AH61" i="21"/>
  <c r="I56" i="21"/>
  <c r="L56" i="21"/>
  <c r="M56" i="21"/>
  <c r="N56" i="21"/>
  <c r="Q56" i="21"/>
  <c r="R56" i="21"/>
  <c r="S56" i="21"/>
  <c r="T56" i="21"/>
  <c r="U56" i="21"/>
  <c r="V56" i="21"/>
  <c r="W56" i="21"/>
  <c r="X56" i="21"/>
  <c r="Y56" i="21"/>
  <c r="Z56" i="21"/>
  <c r="AA56" i="21"/>
  <c r="AB56" i="21"/>
  <c r="AC56" i="21"/>
  <c r="AD56" i="21"/>
  <c r="AE56" i="21"/>
  <c r="AF56" i="21"/>
  <c r="AG56" i="21"/>
  <c r="AH56" i="21"/>
  <c r="I44" i="21"/>
  <c r="M44" i="21"/>
  <c r="N44" i="21"/>
  <c r="Q44" i="21"/>
  <c r="R44" i="21"/>
  <c r="S44" i="21"/>
  <c r="T44" i="21"/>
  <c r="U44" i="21"/>
  <c r="V44" i="21"/>
  <c r="W44" i="21"/>
  <c r="X44" i="21"/>
  <c r="I50" i="21"/>
  <c r="M50" i="21"/>
  <c r="N50" i="21"/>
  <c r="Q50" i="21"/>
  <c r="R50" i="21"/>
  <c r="S50" i="21"/>
  <c r="T50" i="21"/>
  <c r="U50" i="21"/>
  <c r="V50" i="21"/>
  <c r="W50" i="21"/>
  <c r="X50" i="21"/>
  <c r="Y50" i="21"/>
  <c r="Z50" i="21"/>
  <c r="AA50" i="21"/>
  <c r="AB50" i="21"/>
  <c r="AC50" i="21"/>
  <c r="AD50" i="21"/>
  <c r="AE50" i="21"/>
  <c r="AF50" i="21"/>
  <c r="AG50" i="21"/>
  <c r="AH50" i="21"/>
  <c r="K54" i="21" l="1"/>
  <c r="AH43" i="21"/>
  <c r="O61" i="21"/>
  <c r="Q43" i="21"/>
  <c r="Q8" i="21" s="1"/>
  <c r="P66" i="21"/>
  <c r="Y43" i="21"/>
  <c r="J42" i="21"/>
  <c r="J32" i="21" s="1"/>
  <c r="O71" i="21"/>
  <c r="O43" i="21" s="1"/>
  <c r="O8" i="21" s="1"/>
  <c r="I43" i="21"/>
  <c r="AB43" i="21"/>
  <c r="P44" i="21"/>
  <c r="K48" i="21"/>
  <c r="J48" i="21" s="1"/>
  <c r="X43" i="21"/>
  <c r="AA43" i="21"/>
  <c r="S43" i="21"/>
  <c r="AE43" i="21"/>
  <c r="R43" i="21"/>
  <c r="U9" i="21"/>
  <c r="U78" i="21" s="1"/>
  <c r="AF43" i="21"/>
  <c r="L38" i="21"/>
  <c r="H38" i="21"/>
  <c r="AG43" i="21"/>
  <c r="AC43" i="21"/>
  <c r="AD43" i="21"/>
  <c r="P56" i="21"/>
  <c r="P71" i="21"/>
  <c r="K66" i="21"/>
  <c r="K71" i="21"/>
  <c r="W43" i="21"/>
  <c r="J66" i="21"/>
  <c r="K56" i="21"/>
  <c r="J71" i="21"/>
  <c r="L44" i="21"/>
  <c r="J56" i="21"/>
  <c r="J50" i="21"/>
  <c r="J61" i="21"/>
  <c r="O66" i="21"/>
  <c r="O56" i="21"/>
  <c r="O44" i="21"/>
  <c r="L50" i="21"/>
  <c r="K50" i="21"/>
  <c r="M43" i="21"/>
  <c r="U43" i="21"/>
  <c r="U8" i="21" s="1"/>
  <c r="T43" i="21"/>
  <c r="V43" i="21"/>
  <c r="N43" i="21"/>
  <c r="K25" i="21"/>
  <c r="AD9" i="21"/>
  <c r="AD78" i="21" s="1"/>
  <c r="AF9" i="21"/>
  <c r="AF78" i="21" s="1"/>
  <c r="P43" i="21" l="1"/>
  <c r="P8" i="21" s="1"/>
  <c r="I8" i="21"/>
  <c r="I9" i="21"/>
  <c r="S8" i="21"/>
  <c r="AA8" i="21"/>
  <c r="W8" i="21"/>
  <c r="H42" i="21"/>
  <c r="H32" i="21" s="1"/>
  <c r="L42" i="21"/>
  <c r="L32" i="21" s="1"/>
  <c r="Y8" i="21"/>
  <c r="R8" i="21"/>
  <c r="K44" i="21"/>
  <c r="K43" i="21" s="1"/>
  <c r="K8" i="21" s="1"/>
  <c r="Z8" i="21"/>
  <c r="Z78" i="21"/>
  <c r="Y9" i="21"/>
  <c r="Y78" i="21" s="1"/>
  <c r="AB9" i="21"/>
  <c r="AB78" i="21" s="1"/>
  <c r="AE9" i="21"/>
  <c r="AE78" i="21" s="1"/>
  <c r="AE8" i="21"/>
  <c r="V9" i="21"/>
  <c r="V78" i="21" s="1"/>
  <c r="V8" i="21"/>
  <c r="M8" i="21"/>
  <c r="M9" i="21"/>
  <c r="AG8" i="21"/>
  <c r="AG9" i="21"/>
  <c r="AG78" i="21" s="1"/>
  <c r="AC9" i="21"/>
  <c r="AC78" i="21" s="1"/>
  <c r="AC8" i="21"/>
  <c r="T8" i="21"/>
  <c r="T9" i="21"/>
  <c r="P9" i="21"/>
  <c r="W9" i="21"/>
  <c r="W78" i="21" s="1"/>
  <c r="AB8" i="21"/>
  <c r="AF8" i="21"/>
  <c r="N8" i="21"/>
  <c r="N9" i="21"/>
  <c r="AA9" i="21"/>
  <c r="AA78" i="21" s="1"/>
  <c r="AH9" i="21"/>
  <c r="AH78" i="21" s="1"/>
  <c r="AH8" i="21"/>
  <c r="AD8" i="21"/>
  <c r="X8" i="21"/>
  <c r="X9" i="21"/>
  <c r="X78" i="21" s="1"/>
  <c r="O9" i="21"/>
  <c r="K9" i="21"/>
  <c r="L43" i="21"/>
  <c r="J44" i="21"/>
  <c r="J43" i="21" s="1"/>
  <c r="L25" i="21" l="1"/>
  <c r="H8" i="21"/>
  <c r="J25" i="21"/>
  <c r="L9" i="21" l="1"/>
  <c r="L8" i="21"/>
  <c r="J9" i="21"/>
  <c r="J8" i="21"/>
  <c r="H9" i="21"/>
</calcChain>
</file>

<file path=xl/sharedStrings.xml><?xml version="1.0" encoding="utf-8"?>
<sst xmlns="http://schemas.openxmlformats.org/spreadsheetml/2006/main" count="471" uniqueCount="319">
  <si>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</si>
  <si>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</si>
  <si>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</si>
  <si>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</si>
  <si>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</si>
  <si>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</si>
  <si>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</si>
  <si>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</si>
  <si>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</si>
  <si>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</si>
  <si>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</si>
  <si>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</si>
  <si>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</si>
  <si>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</si>
  <si>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</si>
  <si>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</si>
  <si>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</si>
  <si>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</si>
  <si>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</si>
  <si>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</si>
  <si>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</si>
  <si>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</si>
  <si>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</si>
  <si>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</si>
  <si>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</si>
  <si>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</si>
  <si>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</si>
  <si>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</si>
  <si>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</si>
  <si>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</si>
  <si>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</si>
  <si>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</si>
  <si>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</si>
  <si>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</si>
  <si>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</si>
  <si>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</si>
  <si>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</si>
  <si>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</si>
  <si>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</si>
  <si>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</si>
  <si>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</si>
  <si>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</si>
  <si>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</si>
  <si>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</si>
  <si>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</si>
  <si>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</si>
  <si>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</si>
  <si>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</si>
  <si>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</si>
  <si>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</si>
  <si>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</si>
  <si>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</si>
  <si>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</si>
  <si>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ОП.09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</si>
  <si>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</si>
  <si>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</si>
  <si>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</si>
  <si>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</si>
  <si>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</si>
  <si>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</si>
  <si>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</si>
  <si>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</si>
  <si>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</si>
  <si>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</si>
  <si>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</si>
  <si>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</si>
  <si>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</si>
  <si>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</si>
  <si>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</si>
  <si>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</si>
  <si>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</si>
  <si>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</si>
  <si>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</si>
  <si>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</si>
  <si>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</si>
  <si>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</si>
  <si>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</si>
  <si>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</si>
  <si>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</si>
  <si>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</si>
  <si>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</si>
  <si>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</si>
  <si>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</si>
  <si>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</si>
  <si>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</si>
  <si>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</si>
  <si>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</si>
  <si>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</si>
  <si>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</si>
  <si>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</si>
  <si>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МДК.03.01</t>
  </si>
  <si>
    <t>УП.03</t>
  </si>
  <si>
    <t>ПП.03</t>
  </si>
  <si>
    <t>УП.04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</si>
  <si>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</si>
  <si>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</si>
  <si>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</si>
  <si>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</si>
  <si>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</si>
  <si>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</si>
  <si>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</si>
  <si>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</si>
  <si>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</si>
  <si>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</si>
  <si>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</si>
  <si>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</si>
  <si>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</si>
  <si>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</si>
  <si>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</si>
  <si>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</si>
  <si>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</si>
  <si>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</si>
  <si>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</si>
  <si>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</si>
  <si>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</si>
  <si>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</si>
  <si>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</si>
  <si>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</si>
  <si>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</si>
  <si>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</si>
  <si>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</si>
  <si>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</si>
  <si>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</si>
  <si>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</si>
  <si>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</si>
  <si>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</si>
  <si>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</si>
  <si>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</si>
  <si>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</si>
  <si>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</si>
  <si>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</si>
  <si>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</si>
  <si>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</si>
  <si>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</si>
  <si>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</si>
  <si>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</si>
  <si>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</si>
  <si>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</si>
  <si>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</si>
  <si>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</si>
  <si>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</si>
  <si>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</si>
  <si>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</si>
  <si>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</si>
  <si>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</si>
  <si>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</si>
  <si>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</si>
  <si>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</si>
  <si>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</si>
  <si>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</si>
  <si>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</si>
  <si>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</si>
  <si>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</si>
  <si>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</si>
  <si>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</si>
  <si>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</si>
  <si>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</si>
  <si>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</si>
  <si>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</si>
  <si>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</si>
  <si>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</si>
  <si>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</si>
  <si>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</si>
  <si>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</si>
  <si>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</si>
  <si>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</si>
  <si>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</si>
  <si>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</si>
  <si>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</si>
  <si>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</si>
  <si>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</si>
  <si>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</si>
  <si>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</si>
  <si>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</si>
  <si>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</si>
  <si>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</si>
  <si>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</si>
  <si>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</si>
  <si>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</si>
  <si>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Профессиональный цикл</t>
  </si>
  <si>
    <t>Инженерная графика</t>
  </si>
  <si>
    <t>1 сем.           17   недель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</si>
  <si>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</si>
  <si>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</si>
  <si>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</si>
  <si>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</si>
  <si>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</si>
  <si>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</si>
  <si>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</si>
  <si>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</si>
  <si>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</si>
  <si>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</si>
  <si>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</si>
  <si>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</si>
  <si>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</si>
  <si>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</si>
  <si>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</si>
  <si>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</si>
  <si>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</si>
  <si>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</si>
  <si>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</si>
  <si>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</si>
  <si>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</si>
  <si>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</si>
  <si>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</si>
  <si>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</si>
  <si>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</si>
  <si>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</si>
  <si>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</si>
  <si>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</si>
  <si>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</si>
  <si>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</si>
  <si>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</si>
  <si>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</si>
  <si>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</si>
  <si>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</si>
  <si>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</si>
  <si>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>Общеобраз. цикл</t>
  </si>
  <si>
    <t xml:space="preserve"> </t>
  </si>
  <si>
    <t xml:space="preserve">Иностранный язык  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</si>
  <si>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</si>
  <si>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</si>
  <si>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</si>
  <si>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</si>
  <si>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</si>
  <si>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</si>
  <si>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</si>
  <si>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</si>
  <si>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</si>
  <si>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</si>
  <si>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УП.01.01</t>
  </si>
  <si>
    <t>Производственная практика</t>
  </si>
  <si>
    <t>ПM.02 ЭК</t>
  </si>
  <si>
    <t>ПМ. 03</t>
  </si>
  <si>
    <t>ПM.03 ЭК</t>
  </si>
  <si>
    <t>ПМ. 04</t>
  </si>
  <si>
    <t>ПП.04</t>
  </si>
  <si>
    <t>ПM.04 ЭК</t>
  </si>
  <si>
    <t>ПМ.05</t>
  </si>
  <si>
    <t>МДК.05.01</t>
  </si>
  <si>
    <t>УП.05</t>
  </si>
  <si>
    <t>ПП.05</t>
  </si>
  <si>
    <t>ПДП</t>
  </si>
  <si>
    <t>Производственная  практика (преддипломная)</t>
  </si>
  <si>
    <t>3,4,5,6,7,8</t>
  </si>
  <si>
    <t>17 23</t>
  </si>
  <si>
    <t>24 -31</t>
  </si>
  <si>
    <t>Сварочное производство</t>
  </si>
  <si>
    <t xml:space="preserve">Информационные технологии в профессиональной деятельности </t>
  </si>
  <si>
    <t>Охрана труда</t>
  </si>
  <si>
    <t>Экономика организации</t>
  </si>
  <si>
    <t xml:space="preserve">Менеджмент </t>
  </si>
  <si>
    <t xml:space="preserve">Техническая механика </t>
  </si>
  <si>
    <t xml:space="preserve">Материаловедение </t>
  </si>
  <si>
    <t xml:space="preserve">Электротехника и электроника </t>
  </si>
  <si>
    <t xml:space="preserve">Метрология, стандартизация и сертификация </t>
  </si>
  <si>
    <t>ОП.10</t>
  </si>
  <si>
    <t>Технологические процессы в машиностроении</t>
  </si>
  <si>
    <t>Подготовка и осуществление технологических процессов изготовления сварных конструкций</t>
  </si>
  <si>
    <t>Технология сварочных работ</t>
  </si>
  <si>
    <t>Основное оборудование для производства сварных конструкций</t>
  </si>
  <si>
    <t>Разработка технологических процессов и проектирование изделий</t>
  </si>
  <si>
    <t>Основы расчета и проектирования сварных конструкций</t>
  </si>
  <si>
    <t>Основы проектирования технологических процессов</t>
  </si>
  <si>
    <t>Контроль качества сварочных работ</t>
  </si>
  <si>
    <t>Формы и методы контроля  качества металлов и сварных конструкций</t>
  </si>
  <si>
    <t>Организация и планирование работ на сборочно-сварочном участке</t>
  </si>
  <si>
    <t>Основы организации и планирования производственных работ на сварочном участке</t>
  </si>
  <si>
    <t>ПM.05 ЭК</t>
  </si>
  <si>
    <t>СГ.06</t>
  </si>
  <si>
    <t>Основы бережливого производства</t>
  </si>
  <si>
    <t xml:space="preserve">индивидуальный учебный проект*/курсовая работа (проект) </t>
  </si>
  <si>
    <t>Зачет</t>
  </si>
  <si>
    <t>Квалификационный экзамен</t>
  </si>
  <si>
    <t>7к</t>
  </si>
  <si>
    <t>15.02.19</t>
  </si>
  <si>
    <t>техник</t>
  </si>
  <si>
    <t>1. Календарный  график учебного процесса 15.02.19 Сварочное производство</t>
  </si>
  <si>
    <t>Освоение профессии рабочего, должности служащего "Сварщик ручной  дуговой сварки плавящимся покрытым электродом"</t>
  </si>
  <si>
    <t xml:space="preserve">Освоение профессии рабочего, должности служащего "Сварщик газовой сварки"
</t>
  </si>
  <si>
    <t>3,4,5</t>
  </si>
  <si>
    <t>Основы безопасности и защиты Родины</t>
  </si>
  <si>
    <t>Технология выполнения работ по профессии рабочего, должности служащего "Сварщик газовой сварки"</t>
  </si>
  <si>
    <t>Технология выполнения работ по профессии рабочего, должности служащего "Сварщик ручной  дуговой сварки плавящимся покрытым электродом"</t>
  </si>
  <si>
    <t>ПM.01.Э</t>
  </si>
  <si>
    <t>ОП.01</t>
  </si>
  <si>
    <t>ПМ.06</t>
  </si>
  <si>
    <t>МДК 06.01</t>
  </si>
  <si>
    <t>УП.06</t>
  </si>
  <si>
    <t>ПП.06</t>
  </si>
  <si>
    <t>ПM.06 ЭК</t>
  </si>
  <si>
    <t>ВПР</t>
  </si>
  <si>
    <t>2 сем.             22    недели</t>
  </si>
  <si>
    <t>6к</t>
  </si>
  <si>
    <t>5 сем.          8/3/6 недель</t>
  </si>
  <si>
    <t xml:space="preserve">8 сем.             4/3/6/4/6       недели 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</si>
  <si>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</si>
  <si>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</si>
  <si>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</si>
  <si>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</si>
  <si>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</si>
  <si>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</si>
  <si>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</si>
  <si>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</si>
  <si>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</si>
  <si>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</si>
  <si>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 10</t>
  </si>
  <si>
    <t>ООД. 11</t>
  </si>
  <si>
    <t>ООД. 12</t>
  </si>
  <si>
    <t>ООД. 13</t>
  </si>
  <si>
    <t>6532</t>
  </si>
  <si>
    <t>«_____»__________________2025  г.</t>
  </si>
  <si>
    <t>2025г.</t>
  </si>
  <si>
    <t>2025г</t>
  </si>
  <si>
    <t>4 сем.       18/2/3  недели</t>
  </si>
  <si>
    <t>3 сем.           16/1  недель</t>
  </si>
  <si>
    <t>6 сем.          14/3/7 недели</t>
  </si>
  <si>
    <t>7 сем.             11/2/3     недель</t>
  </si>
  <si>
    <r>
      <t> </t>
    </r>
    <r>
      <rPr>
        <sz val="11"/>
        <rFont val="Times New Roman"/>
        <family val="1"/>
        <charset val="204"/>
      </rPr>
      <t>2*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</si>
</sst>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37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ahoma"/>
      <family val="2"/>
      <charset val="204"/>
    </font>
    <font>
      <sz val="10"/>
      <name val="Times New Roman"/>
      <family val="1"/>
      <charset val="204"/>
    </font>
    <font>
      <sz val="8"/>
      <name val="Symbol"/>
      <family val="1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426">
    <xf numFmtId="0" fontId="0" fillId="0" borderId="0" xfId="0"/>
    <xf numFmtId="0" fontId="2" fillId="0" borderId="0" xfId="3"/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 wrapText="1"/>
    </xf>
    <xf numFmtId="0" fontId="14" fillId="0" borderId="0" xfId="0" applyFont="1" applyFill="1" applyBorder="1"/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4" fillId="0" borderId="8" xfId="0" applyFont="1" applyFill="1" applyBorder="1"/>
    <xf numFmtId="0" fontId="9" fillId="0" borderId="6" xfId="0" applyNumberFormat="1" applyFont="1" applyFill="1" applyBorder="1" applyAlignment="1" applyProtection="1">
      <alignment horizontal="center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/>
    </xf>
    <xf numFmtId="0" fontId="14" fillId="0" borderId="6" xfId="0" applyFont="1" applyFill="1" applyBorder="1"/>
    <xf numFmtId="0" fontId="17" fillId="0" borderId="0" xfId="0" applyFont="1" applyFill="1" applyBorder="1"/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/>
    <xf numFmtId="0" fontId="16" fillId="0" borderId="0" xfId="3" applyFont="1"/>
    <xf numFmtId="0" fontId="15" fillId="0" borderId="0" xfId="3" applyFont="1"/>
    <xf numFmtId="0" fontId="6" fillId="0" borderId="0" xfId="3" applyFont="1"/>
    <xf numFmtId="0" fontId="20" fillId="0" borderId="0" xfId="0" applyFont="1" applyAlignment="1">
      <alignment horizontal="center"/>
    </xf>
    <xf numFmtId="0" fontId="21" fillId="0" borderId="0" xfId="3" applyFont="1"/>
    <xf numFmtId="0" fontId="22" fillId="0" borderId="0" xfId="3" applyFont="1"/>
    <xf numFmtId="0" fontId="22" fillId="0" borderId="0" xfId="0" applyFont="1" applyAlignment="1">
      <alignment horizontal="center"/>
    </xf>
    <xf numFmtId="0" fontId="22" fillId="0" borderId="0" xfId="0" applyFont="1"/>
    <xf numFmtId="0" fontId="15" fillId="0" borderId="0" xfId="0" applyFont="1"/>
    <xf numFmtId="0" fontId="23" fillId="0" borderId="0" xfId="0" applyFont="1"/>
    <xf numFmtId="0" fontId="6" fillId="0" borderId="0" xfId="0" applyFont="1"/>
    <xf numFmtId="0" fontId="19" fillId="0" borderId="0" xfId="3" applyFont="1"/>
    <xf numFmtId="0" fontId="15" fillId="0" borderId="0" xfId="3" applyFont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Border="1" applyAlignment="1" applyProtection="1">
      <alignment horizontal="left" vertical="center"/>
      <protection locked="0"/>
    </xf>
    <xf numFmtId="0" fontId="25" fillId="0" borderId="0" xfId="3" applyFont="1"/>
    <xf numFmtId="0" fontId="27" fillId="0" borderId="0" xfId="3" applyFont="1"/>
    <xf numFmtId="0" fontId="27" fillId="2" borderId="0" xfId="3" applyFont="1" applyFill="1" applyBorder="1" applyAlignment="1" applyProtection="1">
      <alignment horizontal="left" vertical="center"/>
      <protection locked="0"/>
    </xf>
    <xf numFmtId="0" fontId="20" fillId="0" borderId="0" xfId="3" applyFont="1"/>
    <xf numFmtId="0" fontId="22" fillId="2" borderId="0" xfId="3" applyFont="1" applyFill="1" applyBorder="1" applyAlignment="1" applyProtection="1">
      <alignment horizontal="left" vertical="center"/>
      <protection locked="0"/>
    </xf>
    <xf numFmtId="0" fontId="15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 textRotation="90" wrapText="1"/>
    </xf>
    <xf numFmtId="0" fontId="13" fillId="0" borderId="1" xfId="0" applyNumberFormat="1" applyFont="1" applyFill="1" applyBorder="1" applyAlignment="1" applyProtection="1">
      <alignment horizontal="center" vertical="center" textRotation="89" wrapText="1"/>
    </xf>
    <xf numFmtId="0" fontId="13" fillId="0" borderId="1" xfId="0" applyNumberFormat="1" applyFont="1" applyFill="1" applyBorder="1" applyAlignment="1" applyProtection="1">
      <alignment horizontal="center" textRotation="90" wrapText="1"/>
    </xf>
    <xf numFmtId="0" fontId="10" fillId="0" borderId="1" xfId="0" applyNumberFormat="1" applyFont="1" applyFill="1" applyBorder="1" applyAlignment="1" applyProtection="1">
      <alignment horizontal="center"/>
    </xf>
    <xf numFmtId="0" fontId="18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5" fillId="0" borderId="32" xfId="0" applyFont="1" applyBorder="1" applyAlignment="1">
      <alignment horizontal="center" textRotation="90" wrapText="1"/>
    </xf>
    <xf numFmtId="0" fontId="5" fillId="0" borderId="31" xfId="0" applyFont="1" applyBorder="1" applyAlignment="1">
      <alignment horizontal="center" textRotation="90" wrapText="1"/>
    </xf>
    <xf numFmtId="0" fontId="5" fillId="3" borderId="38" xfId="0" applyFont="1" applyFill="1" applyBorder="1" applyAlignment="1">
      <alignment horizontal="center" textRotation="90" wrapText="1"/>
    </xf>
    <xf numFmtId="0" fontId="18" fillId="0" borderId="38" xfId="0" applyNumberFormat="1" applyFont="1" applyFill="1" applyBorder="1" applyAlignment="1" applyProtection="1">
      <alignment horizontal="center" textRotation="90" wrapText="1"/>
    </xf>
    <xf numFmtId="0" fontId="17" fillId="0" borderId="8" xfId="0" applyFont="1" applyFill="1" applyBorder="1"/>
    <xf numFmtId="0" fontId="20" fillId="0" borderId="0" xfId="3" applyFont="1" applyFill="1"/>
    <xf numFmtId="0" fontId="28" fillId="0" borderId="11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/>
    <xf numFmtId="0" fontId="13" fillId="7" borderId="0" xfId="0" applyFont="1" applyFill="1" applyBorder="1"/>
    <xf numFmtId="164" fontId="29" fillId="0" borderId="1" xfId="0" applyNumberFormat="1" applyFont="1" applyFill="1" applyBorder="1" applyAlignment="1" applyProtection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 vertical="center"/>
    </xf>
    <xf numFmtId="0" fontId="30" fillId="0" borderId="11" xfId="3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top" wrapText="1"/>
    </xf>
    <xf numFmtId="0" fontId="30" fillId="0" borderId="1" xfId="0" applyNumberFormat="1" applyFont="1" applyFill="1" applyBorder="1" applyAlignment="1" applyProtection="1">
      <alignment vertical="center"/>
    </xf>
    <xf numFmtId="164" fontId="29" fillId="0" borderId="1" xfId="0" applyNumberFormat="1" applyFont="1" applyFill="1" applyBorder="1" applyAlignment="1">
      <alignment horizontal="center" vertical="center" wrapText="1"/>
    </xf>
    <xf numFmtId="164" fontId="30" fillId="0" borderId="11" xfId="6" applyNumberFormat="1" applyFont="1" applyFill="1" applyBorder="1" applyAlignment="1">
      <alignment horizontal="center" vertical="center" wrapText="1"/>
    </xf>
    <xf numFmtId="164" fontId="30" fillId="0" borderId="1" xfId="3" applyNumberFormat="1" applyFont="1" applyFill="1" applyBorder="1" applyAlignment="1" applyProtection="1">
      <alignment horizontal="center" vertical="center"/>
      <protection locked="0"/>
    </xf>
    <xf numFmtId="0" fontId="30" fillId="0" borderId="1" xfId="6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/>
    </xf>
    <xf numFmtId="0" fontId="29" fillId="0" borderId="5" xfId="3" applyNumberFormat="1" applyFont="1" applyFill="1" applyBorder="1" applyAlignment="1" applyProtection="1">
      <alignment horizontal="left" vertical="center"/>
      <protection locked="0"/>
    </xf>
    <xf numFmtId="0" fontId="30" fillId="6" borderId="1" xfId="3" applyNumberFormat="1" applyFont="1" applyFill="1" applyBorder="1" applyAlignment="1" applyProtection="1">
      <alignment horizontal="left" vertical="center"/>
      <protection locked="0"/>
    </xf>
    <xf numFmtId="0" fontId="30" fillId="6" borderId="1" xfId="3" applyNumberFormat="1" applyFont="1" applyFill="1" applyBorder="1" applyAlignment="1" applyProtection="1">
      <alignment horizontal="left" vertical="center" wrapText="1"/>
      <protection locked="0"/>
    </xf>
    <xf numFmtId="0" fontId="30" fillId="6" borderId="1" xfId="0" applyNumberFormat="1" applyFont="1" applyFill="1" applyBorder="1" applyAlignment="1" applyProtection="1">
      <alignment horizontal="center" vertical="center"/>
    </xf>
    <xf numFmtId="0" fontId="30" fillId="6" borderId="1" xfId="3" applyNumberFormat="1" applyFont="1" applyFill="1" applyBorder="1" applyAlignment="1" applyProtection="1">
      <alignment horizontal="center" vertical="center"/>
      <protection locked="0"/>
    </xf>
    <xf numFmtId="0" fontId="30" fillId="7" borderId="1" xfId="3" applyNumberFormat="1" applyFont="1" applyFill="1" applyBorder="1" applyAlignment="1" applyProtection="1">
      <alignment horizontal="left" vertical="center"/>
      <protection locked="0"/>
    </xf>
    <xf numFmtId="0" fontId="30" fillId="7" borderId="1" xfId="3" applyNumberFormat="1" applyFont="1" applyFill="1" applyBorder="1" applyAlignment="1" applyProtection="1">
      <alignment horizontal="left" vertical="center" wrapText="1"/>
      <protection locked="0"/>
    </xf>
    <xf numFmtId="0" fontId="30" fillId="7" borderId="1" xfId="0" applyNumberFormat="1" applyFont="1" applyFill="1" applyBorder="1" applyAlignment="1" applyProtection="1">
      <alignment horizontal="center" vertical="center"/>
    </xf>
    <xf numFmtId="0" fontId="30" fillId="7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30" fillId="0" borderId="5" xfId="0" applyNumberFormat="1" applyFont="1" applyFill="1" applyBorder="1" applyAlignment="1" applyProtection="1">
      <alignment horizontal="center" vertical="center" wrapText="1"/>
    </xf>
    <xf numFmtId="0" fontId="29" fillId="5" borderId="2" xfId="0" applyNumberFormat="1" applyFont="1" applyFill="1" applyBorder="1" applyAlignment="1" applyProtection="1">
      <alignment horizontal="center" vertical="center" wrapText="1"/>
    </xf>
    <xf numFmtId="0" fontId="30" fillId="0" borderId="11" xfId="0" applyNumberFormat="1" applyFont="1" applyFill="1" applyBorder="1" applyAlignment="1" applyProtection="1">
      <alignment horizontal="center" vertical="center" wrapText="1"/>
    </xf>
    <xf numFmtId="0" fontId="30" fillId="7" borderId="1" xfId="0" applyNumberFormat="1" applyFont="1" applyFill="1" applyBorder="1" applyAlignment="1" applyProtection="1">
      <alignment horizontal="center" vertical="center" wrapText="1"/>
    </xf>
    <xf numFmtId="0" fontId="30" fillId="7" borderId="1" xfId="0" applyNumberFormat="1" applyFont="1" applyFill="1" applyBorder="1" applyAlignment="1" applyProtection="1">
      <alignment horizontal="center" vertical="top"/>
    </xf>
    <xf numFmtId="0" fontId="30" fillId="6" borderId="1" xfId="0" applyNumberFormat="1" applyFont="1" applyFill="1" applyBorder="1" applyAlignment="1" applyProtection="1">
      <alignment horizontal="center" vertical="center" wrapText="1"/>
    </xf>
    <xf numFmtId="0" fontId="30" fillId="6" borderId="1" xfId="0" applyNumberFormat="1" applyFont="1" applyFill="1" applyBorder="1" applyAlignment="1" applyProtection="1">
      <alignment horizontal="center" vertical="top"/>
    </xf>
    <xf numFmtId="0" fontId="29" fillId="0" borderId="11" xfId="3" applyNumberFormat="1" applyFont="1" applyFill="1" applyBorder="1" applyAlignment="1" applyProtection="1">
      <alignment horizontal="center" vertical="center"/>
      <protection locked="0"/>
    </xf>
    <xf numFmtId="0" fontId="30" fillId="0" borderId="11" xfId="0" applyNumberFormat="1" applyFont="1" applyFill="1" applyBorder="1" applyAlignment="1" applyProtection="1">
      <alignment horizontal="center" vertical="center"/>
    </xf>
    <xf numFmtId="164" fontId="30" fillId="0" borderId="11" xfId="0" applyNumberFormat="1" applyFont="1" applyFill="1" applyBorder="1" applyAlignment="1" applyProtection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/>
      <protection locked="0"/>
    </xf>
    <xf numFmtId="0" fontId="29" fillId="6" borderId="1" xfId="0" applyFont="1" applyFill="1" applyBorder="1" applyAlignment="1">
      <alignment horizontal="center" vertical="center" wrapText="1"/>
    </xf>
    <xf numFmtId="164" fontId="30" fillId="6" borderId="1" xfId="0" applyNumberFormat="1" applyFont="1" applyFill="1" applyBorder="1" applyAlignment="1" applyProtection="1">
      <alignment horizontal="center" vertical="center"/>
    </xf>
    <xf numFmtId="0" fontId="29" fillId="7" borderId="1" xfId="3" applyNumberFormat="1" applyFont="1" applyFill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>
      <alignment horizontal="center" vertical="center" wrapText="1"/>
    </xf>
    <xf numFmtId="164" fontId="30" fillId="7" borderId="1" xfId="0" applyNumberFormat="1" applyFont="1" applyFill="1" applyBorder="1" applyAlignment="1" applyProtection="1">
      <alignment horizontal="center" vertical="center"/>
    </xf>
    <xf numFmtId="0" fontId="29" fillId="0" borderId="1" xfId="3" applyNumberFormat="1" applyFont="1" applyFill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/>
    <xf numFmtId="0" fontId="30" fillId="0" borderId="1" xfId="0" applyFont="1" applyFill="1" applyBorder="1" applyAlignment="1">
      <alignment vertical="center" wrapText="1"/>
    </xf>
    <xf numFmtId="0" fontId="3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textRotation="90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8" fillId="0" borderId="32" xfId="0" applyNumberFormat="1" applyFont="1" applyFill="1" applyBorder="1" applyAlignment="1" applyProtection="1">
      <alignment horizontal="center" textRotation="90" wrapText="1"/>
    </xf>
    <xf numFmtId="0" fontId="19" fillId="0" borderId="0" xfId="3" applyFont="1" applyAlignment="1" applyProtection="1">
      <alignment horizontal="center" vertical="center"/>
      <protection locked="0"/>
    </xf>
    <xf numFmtId="0" fontId="19" fillId="0" borderId="29" xfId="3" applyNumberFormat="1" applyFont="1" applyBorder="1" applyAlignment="1" applyProtection="1">
      <alignment horizontal="center" vertical="center"/>
      <protection locked="0"/>
    </xf>
    <xf numFmtId="0" fontId="19" fillId="2" borderId="2" xfId="3" applyNumberFormat="1" applyFont="1" applyFill="1" applyBorder="1" applyAlignment="1" applyProtection="1">
      <alignment horizontal="center" vertical="center"/>
      <protection locked="0"/>
    </xf>
    <xf numFmtId="0" fontId="19" fillId="2" borderId="35" xfId="3" applyNumberFormat="1" applyFont="1" applyFill="1" applyBorder="1" applyAlignment="1" applyProtection="1">
      <alignment horizontal="center" vertical="center"/>
      <protection locked="0"/>
    </xf>
    <xf numFmtId="0" fontId="19" fillId="2" borderId="11" xfId="3" applyNumberFormat="1" applyFont="1" applyFill="1" applyBorder="1" applyAlignment="1" applyProtection="1">
      <alignment horizontal="center" vertical="center"/>
      <protection locked="0"/>
    </xf>
    <xf numFmtId="0" fontId="19" fillId="0" borderId="0" xfId="3" applyFont="1" applyBorder="1"/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9" fillId="0" borderId="1" xfId="3" applyFont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left" vertical="top" wrapText="1"/>
      <protection locked="0"/>
    </xf>
    <xf numFmtId="0" fontId="34" fillId="0" borderId="0" xfId="3" applyNumberFormat="1" applyFont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10" fillId="0" borderId="0" xfId="3" applyFont="1"/>
    <xf numFmtId="0" fontId="10" fillId="0" borderId="1" xfId="3" applyNumberFormat="1" applyFont="1" applyBorder="1" applyAlignment="1" applyProtection="1">
      <alignment horizontal="center" vertical="center"/>
      <protection locked="0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13" fillId="0" borderId="26" xfId="0" applyFont="1" applyFill="1" applyBorder="1"/>
    <xf numFmtId="0" fontId="29" fillId="0" borderId="1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Border="1"/>
    <xf numFmtId="3" fontId="13" fillId="0" borderId="0" xfId="0" applyNumberFormat="1" applyFont="1" applyFill="1" applyBorder="1"/>
    <xf numFmtId="0" fontId="29" fillId="0" borderId="5" xfId="0" applyNumberFormat="1" applyFont="1" applyFill="1" applyBorder="1" applyAlignment="1" applyProtection="1">
      <alignment horizontal="center" vertical="top"/>
    </xf>
    <xf numFmtId="0" fontId="29" fillId="0" borderId="5" xfId="0" applyNumberFormat="1" applyFont="1" applyFill="1" applyBorder="1" applyAlignment="1" applyProtection="1">
      <alignment horizontal="left" vertical="top" wrapText="1"/>
    </xf>
    <xf numFmtId="0" fontId="29" fillId="0" borderId="5" xfId="0" applyNumberFormat="1" applyFont="1" applyFill="1" applyBorder="1" applyAlignment="1" applyProtection="1">
      <alignment horizontal="center" vertical="center"/>
    </xf>
    <xf numFmtId="164" fontId="29" fillId="0" borderId="5" xfId="0" applyNumberFormat="1" applyFont="1" applyFill="1" applyBorder="1" applyAlignment="1" applyProtection="1">
      <alignment horizontal="center" vertical="center"/>
    </xf>
    <xf numFmtId="0" fontId="13" fillId="0" borderId="17" xfId="0" applyFont="1" applyFill="1" applyBorder="1"/>
    <xf numFmtId="164" fontId="13" fillId="0" borderId="17" xfId="0" applyNumberFormat="1" applyFont="1" applyFill="1" applyBorder="1"/>
    <xf numFmtId="0" fontId="29" fillId="4" borderId="34" xfId="0" applyFont="1" applyFill="1" applyBorder="1"/>
    <xf numFmtId="0" fontId="29" fillId="4" borderId="2" xfId="0" applyFont="1" applyFill="1" applyBorder="1" applyAlignment="1">
      <alignment horizontal="center"/>
    </xf>
    <xf numFmtId="3" fontId="29" fillId="4" borderId="2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30" fillId="0" borderId="11" xfId="0" applyFont="1" applyFill="1" applyBorder="1"/>
    <xf numFmtId="0" fontId="29" fillId="0" borderId="11" xfId="0" applyFont="1" applyFill="1" applyBorder="1" applyAlignment="1">
      <alignment horizontal="center"/>
    </xf>
    <xf numFmtId="164" fontId="29" fillId="0" borderId="11" xfId="0" applyNumberFormat="1" applyFont="1" applyFill="1" applyBorder="1" applyAlignment="1">
      <alignment horizontal="center" vertical="center" wrapText="1"/>
    </xf>
    <xf numFmtId="0" fontId="33" fillId="8" borderId="11" xfId="0" applyFont="1" applyFill="1" applyBorder="1" applyAlignment="1">
      <alignment horizontal="center"/>
    </xf>
    <xf numFmtId="164" fontId="29" fillId="0" borderId="4" xfId="0" applyNumberFormat="1" applyFont="1" applyFill="1" applyBorder="1" applyAlignment="1" applyProtection="1">
      <alignment horizontal="center" vertical="center"/>
    </xf>
    <xf numFmtId="164" fontId="29" fillId="0" borderId="6" xfId="0" applyNumberFormat="1" applyFont="1" applyFill="1" applyBorder="1" applyAlignment="1" applyProtection="1">
      <alignment horizontal="center" vertical="center"/>
    </xf>
    <xf numFmtId="0" fontId="30" fillId="0" borderId="37" xfId="0" applyNumberFormat="1" applyFont="1" applyFill="1" applyBorder="1" applyAlignment="1" applyProtection="1">
      <alignment horizontal="center" vertical="top"/>
    </xf>
    <xf numFmtId="0" fontId="30" fillId="0" borderId="1" xfId="0" applyFont="1" applyFill="1" applyBorder="1"/>
    <xf numFmtId="0" fontId="30" fillId="0" borderId="1" xfId="0" applyFont="1" applyFill="1" applyBorder="1" applyAlignment="1"/>
    <xf numFmtId="0" fontId="33" fillId="8" borderId="1" xfId="0" applyFont="1" applyFill="1" applyBorder="1" applyAlignment="1">
      <alignment horizontal="center"/>
    </xf>
    <xf numFmtId="164" fontId="32" fillId="0" borderId="15" xfId="3" applyNumberFormat="1" applyFont="1" applyFill="1" applyBorder="1" applyAlignment="1" applyProtection="1">
      <alignment horizontal="center" vertical="center"/>
      <protection locked="0"/>
    </xf>
    <xf numFmtId="0" fontId="30" fillId="0" borderId="14" xfId="0" applyNumberFormat="1" applyFont="1" applyFill="1" applyBorder="1" applyAlignment="1" applyProtection="1">
      <alignment horizontal="center" vertical="top"/>
    </xf>
    <xf numFmtId="0" fontId="36" fillId="0" borderId="1" xfId="0" applyFont="1" applyFill="1" applyBorder="1"/>
    <xf numFmtId="0" fontId="30" fillId="0" borderId="1" xfId="0" applyFont="1" applyFill="1" applyBorder="1" applyAlignment="1">
      <alignment wrapText="1"/>
    </xf>
    <xf numFmtId="164" fontId="30" fillId="0" borderId="5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/>
    </xf>
    <xf numFmtId="0" fontId="29" fillId="0" borderId="14" xfId="0" applyNumberFormat="1" applyFont="1" applyFill="1" applyBorder="1" applyAlignment="1" applyProtection="1">
      <alignment horizontal="center" vertical="top"/>
    </xf>
    <xf numFmtId="0" fontId="32" fillId="0" borderId="1" xfId="0" applyFont="1" applyFill="1" applyBorder="1"/>
    <xf numFmtId="164" fontId="29" fillId="0" borderId="15" xfId="0" applyNumberFormat="1" applyFont="1" applyFill="1" applyBorder="1" applyAlignment="1" applyProtection="1">
      <alignment horizontal="center" vertical="center"/>
    </xf>
    <xf numFmtId="0" fontId="29" fillId="0" borderId="15" xfId="0" applyNumberFormat="1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0" fillId="0" borderId="5" xfId="0" applyFont="1" applyFill="1" applyBorder="1"/>
    <xf numFmtId="0" fontId="30" fillId="0" borderId="5" xfId="0" applyFont="1" applyFill="1" applyBorder="1" applyAlignment="1">
      <alignment horizontal="center"/>
    </xf>
    <xf numFmtId="0" fontId="33" fillId="0" borderId="31" xfId="0" applyFont="1" applyBorder="1" applyAlignment="1">
      <alignment horizontal="center"/>
    </xf>
    <xf numFmtId="164" fontId="32" fillId="0" borderId="24" xfId="3" applyNumberFormat="1" applyFont="1" applyFill="1" applyBorder="1" applyAlignment="1" applyProtection="1">
      <alignment horizontal="center" vertical="center"/>
      <protection locked="0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33" xfId="0" applyNumberFormat="1" applyFont="1" applyFill="1" applyBorder="1" applyAlignment="1" applyProtection="1">
      <alignment horizontal="center" vertical="top"/>
    </xf>
    <xf numFmtId="0" fontId="29" fillId="4" borderId="46" xfId="0" applyFont="1" applyFill="1" applyBorder="1" applyAlignment="1">
      <alignment horizontal="left" vertical="center" wrapText="1"/>
    </xf>
    <xf numFmtId="0" fontId="29" fillId="4" borderId="46" xfId="0" applyFont="1" applyFill="1" applyBorder="1" applyAlignment="1">
      <alignment vertical="center" wrapText="1"/>
    </xf>
    <xf numFmtId="0" fontId="29" fillId="4" borderId="2" xfId="0" applyNumberFormat="1" applyFont="1" applyFill="1" applyBorder="1" applyAlignment="1" applyProtection="1">
      <alignment horizontal="center" vertical="center"/>
    </xf>
    <xf numFmtId="0" fontId="29" fillId="4" borderId="2" xfId="3" applyNumberFormat="1" applyFont="1" applyFill="1" applyBorder="1" applyAlignment="1" applyProtection="1">
      <alignment horizontal="center" vertical="center"/>
      <protection locked="0"/>
    </xf>
    <xf numFmtId="164" fontId="29" fillId="4" borderId="2" xfId="3" applyNumberFormat="1" applyFont="1" applyFill="1" applyBorder="1" applyAlignment="1" applyProtection="1">
      <alignment horizontal="center" vertical="center"/>
      <protection locked="0"/>
    </xf>
    <xf numFmtId="0" fontId="18" fillId="4" borderId="42" xfId="0" applyFont="1" applyFill="1" applyBorder="1"/>
    <xf numFmtId="0" fontId="30" fillId="0" borderId="11" xfId="0" applyFont="1" applyBorder="1" applyAlignment="1">
      <alignment horizontal="left"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1" xfId="0" applyNumberFormat="1" applyFont="1" applyFill="1" applyBorder="1" applyAlignment="1" applyProtection="1">
      <alignment horizontal="center" vertical="center"/>
    </xf>
    <xf numFmtId="164" fontId="30" fillId="0" borderId="11" xfId="3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>
      <alignment horizontal="left" vertical="center" wrapText="1"/>
    </xf>
    <xf numFmtId="0" fontId="30" fillId="0" borderId="1" xfId="3" applyNumberFormat="1" applyFont="1" applyFill="1" applyBorder="1" applyAlignment="1" applyProtection="1">
      <alignment horizontal="center" vertical="center"/>
      <protection locked="0"/>
    </xf>
    <xf numFmtId="0" fontId="30" fillId="0" borderId="1" xfId="0" applyNumberFormat="1" applyFont="1" applyFill="1" applyBorder="1" applyAlignment="1" applyProtection="1">
      <alignment horizontal="center" vertical="top"/>
    </xf>
    <xf numFmtId="0" fontId="30" fillId="0" borderId="0" xfId="6" applyFont="1" applyFill="1"/>
    <xf numFmtId="0" fontId="30" fillId="0" borderId="5" xfId="6" applyFont="1" applyFill="1" applyBorder="1" applyAlignment="1">
      <alignment horizontal="left" vertical="center" wrapText="1"/>
    </xf>
    <xf numFmtId="0" fontId="30" fillId="0" borderId="5" xfId="3" applyNumberFormat="1" applyFont="1" applyFill="1" applyBorder="1" applyAlignment="1" applyProtection="1">
      <alignment horizontal="center" vertical="center"/>
      <protection locked="0"/>
    </xf>
    <xf numFmtId="164" fontId="29" fillId="0" borderId="5" xfId="0" applyNumberFormat="1" applyFont="1" applyFill="1" applyBorder="1" applyAlignment="1">
      <alignment horizontal="center" vertical="center" wrapText="1"/>
    </xf>
    <xf numFmtId="164" fontId="30" fillId="0" borderId="6" xfId="6" applyNumberFormat="1" applyFont="1" applyFill="1" applyBorder="1" applyAlignment="1">
      <alignment horizontal="center" vertical="center" wrapText="1"/>
    </xf>
    <xf numFmtId="164" fontId="30" fillId="0" borderId="5" xfId="3" applyNumberFormat="1" applyFont="1" applyFill="1" applyBorder="1" applyAlignment="1" applyProtection="1">
      <alignment horizontal="center" vertical="center"/>
      <protection locked="0"/>
    </xf>
    <xf numFmtId="0" fontId="29" fillId="4" borderId="29" xfId="0" applyFont="1" applyFill="1" applyBorder="1" applyAlignment="1">
      <alignment horizontal="justify" vertical="center" wrapText="1"/>
    </xf>
    <xf numFmtId="0" fontId="29" fillId="4" borderId="2" xfId="0" applyFont="1" applyFill="1" applyBorder="1" applyAlignment="1">
      <alignment horizontal="justify" vertical="center" wrapText="1"/>
    </xf>
    <xf numFmtId="164" fontId="29" fillId="4" borderId="2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30" fillId="0" borderId="11" xfId="6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 applyProtection="1">
      <alignment horizontal="center" vertical="top"/>
    </xf>
    <xf numFmtId="0" fontId="13" fillId="0" borderId="18" xfId="0" applyFont="1" applyFill="1" applyBorder="1"/>
    <xf numFmtId="0" fontId="30" fillId="0" borderId="5" xfId="6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29" fillId="4" borderId="9" xfId="0" applyFont="1" applyFill="1" applyBorder="1" applyAlignment="1">
      <alignment horizontal="justify" vertical="center" wrapText="1"/>
    </xf>
    <xf numFmtId="12" fontId="29" fillId="4" borderId="9" xfId="0" applyNumberFormat="1" applyFont="1" applyFill="1" applyBorder="1" applyAlignment="1">
      <alignment horizontal="center" vertical="center" wrapText="1"/>
    </xf>
    <xf numFmtId="49" fontId="29" fillId="4" borderId="9" xfId="0" applyNumberFormat="1" applyFont="1" applyFill="1" applyBorder="1" applyAlignment="1">
      <alignment horizontal="center" vertical="center" wrapText="1"/>
    </xf>
    <xf numFmtId="0" fontId="18" fillId="4" borderId="22" xfId="0" applyFont="1" applyFill="1" applyBorder="1"/>
    <xf numFmtId="0" fontId="29" fillId="5" borderId="32" xfId="0" applyFont="1" applyFill="1" applyBorder="1" applyAlignment="1">
      <alignment horizontal="left" vertical="center" wrapText="1"/>
    </xf>
    <xf numFmtId="0" fontId="29" fillId="5" borderId="31" xfId="0" applyFont="1" applyFill="1" applyBorder="1" applyAlignment="1">
      <alignment wrapText="1"/>
    </xf>
    <xf numFmtId="0" fontId="29" fillId="5" borderId="31" xfId="0" applyNumberFormat="1" applyFont="1" applyFill="1" applyBorder="1" applyAlignment="1" applyProtection="1">
      <alignment horizontal="center" vertical="center"/>
    </xf>
    <xf numFmtId="0" fontId="29" fillId="5" borderId="31" xfId="0" applyFont="1" applyFill="1" applyBorder="1" applyAlignment="1">
      <alignment horizontal="center" vertical="center" wrapText="1"/>
    </xf>
    <xf numFmtId="164" fontId="29" fillId="5" borderId="31" xfId="0" applyNumberFormat="1" applyFont="1" applyFill="1" applyBorder="1" applyAlignment="1">
      <alignment horizontal="center" vertical="center" wrapText="1"/>
    </xf>
    <xf numFmtId="0" fontId="18" fillId="5" borderId="19" xfId="0" applyFont="1" applyFill="1" applyBorder="1"/>
    <xf numFmtId="0" fontId="30" fillId="0" borderId="1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vertical="top" wrapText="1"/>
    </xf>
    <xf numFmtId="0" fontId="29" fillId="6" borderId="1" xfId="0" applyNumberFormat="1" applyFont="1" applyFill="1" applyBorder="1" applyAlignment="1" applyProtection="1">
      <alignment horizontal="center" vertical="center"/>
    </xf>
    <xf numFmtId="164" fontId="30" fillId="6" borderId="11" xfId="6" applyNumberFormat="1" applyFont="1" applyFill="1" applyBorder="1" applyAlignment="1">
      <alignment horizontal="center" vertical="center" wrapText="1"/>
    </xf>
    <xf numFmtId="0" fontId="30" fillId="6" borderId="1" xfId="6" applyFont="1" applyFill="1" applyBorder="1" applyAlignment="1">
      <alignment horizontal="center" vertical="center" wrapText="1"/>
    </xf>
    <xf numFmtId="164" fontId="30" fillId="6" borderId="1" xfId="3" applyNumberFormat="1" applyFont="1" applyFill="1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>
      <alignment horizontal="left" vertical="top" wrapText="1"/>
    </xf>
    <xf numFmtId="0" fontId="30" fillId="7" borderId="1" xfId="0" applyFont="1" applyFill="1" applyBorder="1" applyAlignment="1">
      <alignment vertical="top" wrapText="1"/>
    </xf>
    <xf numFmtId="0" fontId="29" fillId="7" borderId="1" xfId="0" applyNumberFormat="1" applyFont="1" applyFill="1" applyBorder="1" applyAlignment="1" applyProtection="1">
      <alignment horizontal="center" vertical="center"/>
    </xf>
    <xf numFmtId="164" fontId="29" fillId="7" borderId="1" xfId="0" applyNumberFormat="1" applyFont="1" applyFill="1" applyBorder="1" applyAlignment="1">
      <alignment horizontal="center" vertical="center" wrapText="1"/>
    </xf>
    <xf numFmtId="164" fontId="30" fillId="7" borderId="11" xfId="6" applyNumberFormat="1" applyFont="1" applyFill="1" applyBorder="1" applyAlignment="1">
      <alignment horizontal="center" vertical="center" wrapText="1"/>
    </xf>
    <xf numFmtId="0" fontId="30" fillId="7" borderId="1" xfId="6" applyFont="1" applyFill="1" applyBorder="1" applyAlignment="1">
      <alignment horizontal="center" vertical="center" wrapText="1"/>
    </xf>
    <xf numFmtId="164" fontId="30" fillId="7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>
      <alignment horizontal="center" vertical="center" wrapText="1"/>
    </xf>
    <xf numFmtId="0" fontId="30" fillId="0" borderId="6" xfId="6" applyFont="1" applyFill="1" applyBorder="1" applyAlignment="1">
      <alignment horizontal="center" vertical="center" wrapText="1"/>
    </xf>
    <xf numFmtId="0" fontId="30" fillId="0" borderId="5" xfId="3" applyNumberFormat="1" applyFont="1" applyFill="1" applyBorder="1" applyAlignment="1">
      <alignment horizontal="center" vertical="center"/>
    </xf>
    <xf numFmtId="0" fontId="29" fillId="5" borderId="29" xfId="0" applyFont="1" applyFill="1" applyBorder="1" applyAlignment="1">
      <alignment horizontal="left" vertical="center" wrapText="1"/>
    </xf>
    <xf numFmtId="0" fontId="29" fillId="5" borderId="2" xfId="0" applyFont="1" applyFill="1" applyBorder="1" applyAlignment="1">
      <alignment wrapText="1"/>
    </xf>
    <xf numFmtId="0" fontId="29" fillId="5" borderId="2" xfId="0" applyNumberFormat="1" applyFont="1" applyFill="1" applyBorder="1" applyAlignment="1" applyProtection="1">
      <alignment horizontal="center" vertical="center"/>
    </xf>
    <xf numFmtId="49" fontId="29" fillId="5" borderId="2" xfId="0" applyNumberFormat="1" applyFont="1" applyFill="1" applyBorder="1" applyAlignment="1">
      <alignment horizontal="center" vertical="center" wrapText="1"/>
    </xf>
    <xf numFmtId="12" fontId="29" fillId="5" borderId="2" xfId="0" applyNumberFormat="1" applyFont="1" applyFill="1" applyBorder="1" applyAlignment="1">
      <alignment horizontal="center" vertical="center" wrapText="1"/>
    </xf>
    <xf numFmtId="0" fontId="18" fillId="5" borderId="42" xfId="0" applyFont="1" applyFill="1" applyBorder="1"/>
    <xf numFmtId="0" fontId="30" fillId="0" borderId="11" xfId="0" applyFont="1" applyFill="1" applyBorder="1" applyAlignment="1">
      <alignment horizontal="justify" vertical="center" wrapText="1"/>
    </xf>
    <xf numFmtId="0" fontId="30" fillId="0" borderId="11" xfId="3" applyNumberFormat="1" applyFont="1" applyFill="1" applyBorder="1" applyAlignment="1">
      <alignment horizontal="center" vertical="center"/>
    </xf>
    <xf numFmtId="0" fontId="30" fillId="0" borderId="1" xfId="3" applyNumberFormat="1" applyFont="1" applyFill="1" applyBorder="1" applyAlignment="1">
      <alignment horizontal="center" vertical="center"/>
    </xf>
    <xf numFmtId="0" fontId="29" fillId="7" borderId="1" xfId="0" applyNumberFormat="1" applyFont="1" applyFill="1" applyBorder="1" applyAlignment="1" applyProtection="1">
      <alignment horizontal="center" vertical="center" wrapText="1"/>
    </xf>
    <xf numFmtId="0" fontId="29" fillId="0" borderId="5" xfId="3" applyNumberFormat="1" applyFont="1" applyFill="1" applyBorder="1" applyAlignment="1" applyProtection="1">
      <alignment horizontal="center" vertical="center"/>
      <protection locked="0"/>
    </xf>
    <xf numFmtId="0" fontId="29" fillId="5" borderId="29" xfId="0" applyFont="1" applyFill="1" applyBorder="1" applyAlignment="1">
      <alignment horizontal="left" wrapText="1"/>
    </xf>
    <xf numFmtId="0" fontId="29" fillId="5" borderId="2" xfId="3" applyNumberFormat="1" applyFont="1" applyFill="1" applyBorder="1" applyAlignment="1" applyProtection="1">
      <alignment horizontal="center" vertical="center"/>
      <protection locked="0"/>
    </xf>
    <xf numFmtId="0" fontId="30" fillId="0" borderId="11" xfId="0" applyFont="1" applyFill="1" applyBorder="1" applyAlignment="1">
      <alignment horizontal="left" wrapText="1"/>
    </xf>
    <xf numFmtId="49" fontId="30" fillId="0" borderId="11" xfId="0" applyNumberFormat="1" applyFont="1" applyFill="1" applyBorder="1" applyAlignment="1" applyProtection="1">
      <alignment horizontal="center" vertical="center"/>
    </xf>
    <xf numFmtId="164" fontId="29" fillId="0" borderId="11" xfId="0" applyNumberFormat="1" applyFont="1" applyFill="1" applyBorder="1" applyAlignment="1" applyProtection="1">
      <alignment horizontal="center" vertical="center"/>
    </xf>
    <xf numFmtId="0" fontId="30" fillId="6" borderId="1" xfId="0" applyFont="1" applyFill="1" applyBorder="1" applyAlignment="1">
      <alignment horizontal="left" wrapText="1"/>
    </xf>
    <xf numFmtId="0" fontId="30" fillId="6" borderId="1" xfId="0" applyFont="1" applyFill="1" applyBorder="1" applyAlignment="1">
      <alignment wrapText="1"/>
    </xf>
    <xf numFmtId="0" fontId="29" fillId="6" borderId="1" xfId="0" applyNumberFormat="1" applyFont="1" applyFill="1" applyBorder="1" applyAlignment="1" applyProtection="1">
      <alignment horizontal="center" vertical="center" wrapText="1"/>
    </xf>
    <xf numFmtId="0" fontId="30" fillId="7" borderId="1" xfId="0" applyFont="1" applyFill="1" applyBorder="1" applyAlignment="1">
      <alignment horizontal="left" wrapText="1"/>
    </xf>
    <xf numFmtId="0" fontId="30" fillId="7" borderId="1" xfId="0" applyFont="1" applyFill="1" applyBorder="1" applyAlignment="1">
      <alignment wrapText="1"/>
    </xf>
    <xf numFmtId="164" fontId="29" fillId="5" borderId="2" xfId="0" applyNumberFormat="1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0" borderId="11" xfId="0" applyNumberFormat="1" applyFont="1" applyFill="1" applyBorder="1" applyAlignment="1" applyProtection="1">
      <alignment horizontal="center" vertical="center" wrapText="1"/>
    </xf>
    <xf numFmtId="164" fontId="29" fillId="6" borderId="1" xfId="0" applyNumberFormat="1" applyFont="1" applyFill="1" applyBorder="1" applyAlignment="1" applyProtection="1">
      <alignment horizontal="center" vertical="center"/>
    </xf>
    <xf numFmtId="164" fontId="29" fillId="7" borderId="1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top"/>
    </xf>
    <xf numFmtId="0" fontId="29" fillId="5" borderId="29" xfId="3" applyFont="1" applyFill="1" applyBorder="1" applyAlignment="1" applyProtection="1">
      <alignment horizontal="left" vertical="center"/>
      <protection locked="0"/>
    </xf>
    <xf numFmtId="0" fontId="29" fillId="5" borderId="2" xfId="6" applyFont="1" applyFill="1" applyBorder="1" applyAlignment="1">
      <alignment horizontal="left" vertical="top" wrapText="1"/>
    </xf>
    <xf numFmtId="164" fontId="29" fillId="5" borderId="2" xfId="0" applyNumberFormat="1" applyFont="1" applyFill="1" applyBorder="1" applyAlignment="1" applyProtection="1">
      <alignment horizontal="center" vertical="center"/>
    </xf>
    <xf numFmtId="0" fontId="30" fillId="0" borderId="11" xfId="3" applyNumberFormat="1" applyFont="1" applyFill="1" applyBorder="1" applyAlignment="1" applyProtection="1">
      <alignment horizontal="left" vertical="center"/>
      <protection locked="0"/>
    </xf>
    <xf numFmtId="0" fontId="29" fillId="5" borderId="29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vertical="top" wrapText="1"/>
    </xf>
    <xf numFmtId="164" fontId="29" fillId="0" borderId="11" xfId="0" applyNumberFormat="1" applyFont="1" applyBorder="1" applyAlignment="1">
      <alignment horizontal="center" vertical="center" wrapText="1"/>
    </xf>
    <xf numFmtId="164" fontId="30" fillId="0" borderId="11" xfId="6" applyNumberFormat="1" applyFont="1" applyBorder="1" applyAlignment="1">
      <alignment horizontal="center" vertical="center" wrapText="1"/>
    </xf>
    <xf numFmtId="164" fontId="30" fillId="0" borderId="11" xfId="3" applyNumberFormat="1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0" fillId="6" borderId="1" xfId="3" applyFont="1" applyFill="1" applyBorder="1" applyAlignment="1" applyProtection="1">
      <alignment horizontal="center" vertical="center"/>
      <protection locked="0"/>
    </xf>
    <xf numFmtId="0" fontId="29" fillId="6" borderId="1" xfId="3" applyFont="1" applyFill="1" applyBorder="1" applyAlignment="1" applyProtection="1">
      <alignment horizontal="center" vertical="center"/>
      <protection locked="0"/>
    </xf>
    <xf numFmtId="0" fontId="30" fillId="6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30" fillId="7" borderId="1" xfId="3" applyFont="1" applyFill="1" applyBorder="1" applyAlignment="1" applyProtection="1">
      <alignment horizontal="center" vertical="center"/>
      <protection locked="0"/>
    </xf>
    <xf numFmtId="0" fontId="29" fillId="7" borderId="1" xfId="3" applyFont="1" applyFill="1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justify" vertical="center" wrapText="1"/>
    </xf>
    <xf numFmtId="0" fontId="29" fillId="0" borderId="1" xfId="3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left"/>
    </xf>
    <xf numFmtId="0" fontId="14" fillId="0" borderId="8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33" fillId="0" borderId="1" xfId="8" applyFont="1" applyBorder="1" applyAlignment="1">
      <alignment horizontal="center" vertical="center"/>
    </xf>
    <xf numFmtId="0" fontId="33" fillId="0" borderId="11" xfId="8" applyFont="1" applyBorder="1" applyAlignment="1">
      <alignment horizontal="center" vertical="center"/>
    </xf>
    <xf numFmtId="49" fontId="6" fillId="0" borderId="18" xfId="3" applyNumberFormat="1" applyFont="1" applyFill="1" applyBorder="1" applyAlignment="1" applyProtection="1">
      <alignment horizontal="left" vertical="center"/>
      <protection locked="0"/>
    </xf>
    <xf numFmtId="49" fontId="6" fillId="2" borderId="18" xfId="3" applyNumberFormat="1" applyFont="1" applyFill="1" applyBorder="1" applyAlignment="1" applyProtection="1">
      <alignment horizontal="left" vertical="center"/>
      <protection locked="0"/>
    </xf>
    <xf numFmtId="0" fontId="26" fillId="2" borderId="0" xfId="3" applyFont="1" applyFill="1" applyBorder="1" applyAlignment="1" applyProtection="1">
      <alignment horizontal="left" vertical="center"/>
      <protection locked="0"/>
    </xf>
    <xf numFmtId="49" fontId="20" fillId="2" borderId="18" xfId="3" applyNumberFormat="1" applyFont="1" applyFill="1" applyBorder="1" applyAlignment="1" applyProtection="1">
      <alignment horizontal="left" vertical="center"/>
      <protection locked="0"/>
    </xf>
    <xf numFmtId="14" fontId="6" fillId="2" borderId="18" xfId="3" applyNumberFormat="1" applyFont="1" applyFill="1" applyBorder="1" applyAlignment="1" applyProtection="1">
      <alignment horizontal="left" vertical="center"/>
      <protection locked="0"/>
    </xf>
    <xf numFmtId="0" fontId="6" fillId="2" borderId="18" xfId="3" applyNumberFormat="1" applyFont="1" applyFill="1" applyBorder="1" applyAlignment="1" applyProtection="1">
      <alignment horizontal="left" vertical="center"/>
      <protection locked="0"/>
    </xf>
    <xf numFmtId="0" fontId="20" fillId="2" borderId="0" xfId="3" applyFont="1" applyFill="1" applyBorder="1" applyAlignment="1" applyProtection="1">
      <alignment horizontal="right" vertical="center"/>
      <protection locked="0"/>
    </xf>
    <xf numFmtId="0" fontId="7" fillId="2" borderId="18" xfId="3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Alignment="1"/>
    <xf numFmtId="0" fontId="0" fillId="0" borderId="0" xfId="0" applyAlignment="1"/>
    <xf numFmtId="0" fontId="24" fillId="2" borderId="0" xfId="3" applyFont="1" applyFill="1" applyBorder="1" applyAlignment="1" applyProtection="1">
      <alignment horizontal="center" vertical="top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center" vertical="top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49" fontId="7" fillId="2" borderId="18" xfId="3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vertical="top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 textRotation="90"/>
    </xf>
    <xf numFmtId="0" fontId="9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textRotation="90"/>
    </xf>
    <xf numFmtId="0" fontId="9" fillId="0" borderId="11" xfId="0" applyNumberFormat="1" applyFont="1" applyFill="1" applyBorder="1" applyAlignment="1" applyProtection="1">
      <alignment horizontal="center" vertical="center" textRotation="90"/>
    </xf>
    <xf numFmtId="0" fontId="9" fillId="0" borderId="10" xfId="0" applyNumberFormat="1" applyFont="1" applyFill="1" applyBorder="1" applyAlignment="1" applyProtection="1">
      <alignment horizontal="center" vertical="distributed" textRotation="90"/>
    </xf>
    <xf numFmtId="0" fontId="9" fillId="0" borderId="12" xfId="0" applyNumberFormat="1" applyFont="1" applyFill="1" applyBorder="1" applyAlignment="1" applyProtection="1">
      <alignment horizontal="center" vertical="distributed" textRotation="90"/>
    </xf>
    <xf numFmtId="0" fontId="9" fillId="0" borderId="27" xfId="0" applyNumberFormat="1" applyFont="1" applyFill="1" applyBorder="1" applyAlignment="1" applyProtection="1">
      <alignment horizontal="center" vertical="distributed" textRotation="90"/>
    </xf>
    <xf numFmtId="0" fontId="9" fillId="0" borderId="7" xfId="0" applyNumberFormat="1" applyFont="1" applyFill="1" applyBorder="1" applyAlignment="1" applyProtection="1">
      <alignment horizontal="center" vertical="center" textRotation="90"/>
    </xf>
    <xf numFmtId="0" fontId="10" fillId="0" borderId="0" xfId="0" applyNumberFormat="1" applyFont="1" applyFill="1" applyBorder="1" applyAlignment="1" applyProtection="1">
      <alignment horizontal="center" textRotation="90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 textRotation="90"/>
    </xf>
    <xf numFmtId="0" fontId="10" fillId="0" borderId="0" xfId="0" applyNumberFormat="1" applyFont="1" applyFill="1" applyBorder="1" applyAlignment="1" applyProtection="1">
      <alignment horizontal="center" textRotation="90" wrapText="1" shrinkToFi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29" fillId="0" borderId="0" xfId="3" applyFont="1" applyAlignment="1" applyProtection="1">
      <alignment horizontal="left" vertical="top"/>
      <protection locked="0"/>
    </xf>
    <xf numFmtId="0" fontId="35" fillId="0" borderId="18" xfId="3" applyFont="1" applyBorder="1" applyAlignment="1" applyProtection="1">
      <alignment horizontal="left" vertical="top"/>
      <protection locked="0"/>
    </xf>
    <xf numFmtId="0" fontId="1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1" xfId="3" applyNumberFormat="1" applyFont="1" applyBorder="1" applyAlignment="1" applyProtection="1">
      <alignment horizontal="center" vertical="center" wrapText="1"/>
      <protection locked="0"/>
    </xf>
    <xf numFmtId="0" fontId="10" fillId="0" borderId="13" xfId="3" applyNumberFormat="1" applyFont="1" applyBorder="1" applyAlignment="1" applyProtection="1">
      <alignment horizontal="center" vertical="center" wrapText="1"/>
      <protection locked="0"/>
    </xf>
    <xf numFmtId="0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0" borderId="15" xfId="3" applyNumberFormat="1" applyFont="1" applyBorder="1" applyAlignment="1" applyProtection="1">
      <alignment horizontal="center" vertical="center" wrapText="1"/>
      <protection locked="0"/>
    </xf>
    <xf numFmtId="0" fontId="10" fillId="0" borderId="0" xfId="3" applyFont="1"/>
    <xf numFmtId="0" fontId="13" fillId="0" borderId="1" xfId="3" applyNumberFormat="1" applyFont="1" applyBorder="1" applyAlignment="1" applyProtection="1">
      <alignment horizontal="center" vertical="center"/>
      <protection locked="0"/>
    </xf>
    <xf numFmtId="0" fontId="13" fillId="0" borderId="1" xfId="3" applyNumberFormat="1" applyFont="1" applyBorder="1" applyAlignment="1" applyProtection="1">
      <alignment horizontal="center" vertical="center" wrapText="1"/>
      <protection locked="0"/>
    </xf>
    <xf numFmtId="0" fontId="10" fillId="2" borderId="1" xfId="3" applyNumberFormat="1" applyFont="1" applyFill="1" applyBorder="1" applyAlignment="1" applyProtection="1">
      <alignment horizontal="center" vertical="center"/>
      <protection locked="0"/>
    </xf>
    <xf numFmtId="0" fontId="13" fillId="0" borderId="13" xfId="3" applyNumberFormat="1" applyFont="1" applyBorder="1" applyAlignment="1" applyProtection="1">
      <alignment horizontal="center" vertical="center"/>
      <protection locked="0"/>
    </xf>
    <xf numFmtId="0" fontId="13" fillId="0" borderId="17" xfId="3" applyNumberFormat="1" applyFont="1" applyBorder="1" applyAlignment="1" applyProtection="1">
      <alignment horizontal="center" vertical="center"/>
      <protection locked="0"/>
    </xf>
    <xf numFmtId="0" fontId="13" fillId="0" borderId="15" xfId="3" applyNumberFormat="1" applyFont="1" applyBorder="1" applyAlignment="1" applyProtection="1">
      <alignment horizontal="center" vertical="center"/>
      <protection locked="0"/>
    </xf>
    <xf numFmtId="0" fontId="10" fillId="0" borderId="25" xfId="3" applyNumberFormat="1" applyFont="1" applyBorder="1" applyAlignment="1" applyProtection="1">
      <alignment horizontal="center" vertical="center" wrapText="1"/>
      <protection locked="0"/>
    </xf>
    <xf numFmtId="0" fontId="10" fillId="0" borderId="26" xfId="3" applyNumberFormat="1" applyFont="1" applyBorder="1" applyAlignment="1" applyProtection="1">
      <alignment horizontal="center" vertical="center" wrapText="1"/>
      <protection locked="0"/>
    </xf>
    <xf numFmtId="0" fontId="10" fillId="0" borderId="3" xfId="3" applyNumberFormat="1" applyFont="1" applyBorder="1" applyAlignment="1" applyProtection="1">
      <alignment horizontal="center" vertical="center" wrapText="1"/>
      <protection locked="0"/>
    </xf>
    <xf numFmtId="0" fontId="10" fillId="0" borderId="18" xfId="3" applyNumberFormat="1" applyFont="1" applyBorder="1" applyAlignment="1" applyProtection="1">
      <alignment horizontal="center" vertical="center" wrapText="1"/>
      <protection locked="0"/>
    </xf>
    <xf numFmtId="0" fontId="10" fillId="2" borderId="13" xfId="3" applyNumberFormat="1" applyFont="1" applyFill="1" applyBorder="1" applyAlignment="1" applyProtection="1">
      <alignment horizontal="center" vertical="center"/>
      <protection locked="0"/>
    </xf>
    <xf numFmtId="0" fontId="10" fillId="2" borderId="17" xfId="3" applyNumberFormat="1" applyFont="1" applyFill="1" applyBorder="1" applyAlignment="1" applyProtection="1">
      <alignment horizontal="center" vertical="center"/>
      <protection locked="0"/>
    </xf>
    <xf numFmtId="0" fontId="10" fillId="2" borderId="15" xfId="3" applyNumberFormat="1" applyFont="1" applyFill="1" applyBorder="1" applyAlignment="1" applyProtection="1">
      <alignment horizontal="center" vertical="center"/>
      <protection locked="0"/>
    </xf>
    <xf numFmtId="0" fontId="12" fillId="2" borderId="13" xfId="3" applyNumberFormat="1" applyFont="1" applyFill="1" applyBorder="1" applyAlignment="1" applyProtection="1">
      <alignment horizontal="center" vertical="center"/>
      <protection locked="0"/>
    </xf>
    <xf numFmtId="0" fontId="12" fillId="2" borderId="17" xfId="3" applyNumberFormat="1" applyFont="1" applyFill="1" applyBorder="1" applyAlignment="1" applyProtection="1">
      <alignment horizontal="center" vertical="center"/>
      <protection locked="0"/>
    </xf>
    <xf numFmtId="0" fontId="12" fillId="2" borderId="15" xfId="3" applyNumberFormat="1" applyFont="1" applyFill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 wrapText="1"/>
      <protection locked="0"/>
    </xf>
    <xf numFmtId="0" fontId="19" fillId="0" borderId="0" xfId="3" applyFont="1" applyBorder="1" applyAlignment="1" applyProtection="1">
      <alignment horizontal="left" vertical="top" wrapText="1"/>
      <protection locked="0"/>
    </xf>
    <xf numFmtId="0" fontId="18" fillId="0" borderId="5" xfId="0" applyNumberFormat="1" applyFont="1" applyFill="1" applyBorder="1" applyAlignment="1" applyProtection="1">
      <alignment horizontal="center" vertical="center" textRotation="90" wrapText="1"/>
    </xf>
    <xf numFmtId="0" fontId="18" fillId="0" borderId="6" xfId="0" applyNumberFormat="1" applyFont="1" applyFill="1" applyBorder="1" applyAlignment="1" applyProtection="1">
      <alignment horizontal="center" vertical="center" textRotation="90" wrapText="1"/>
    </xf>
    <xf numFmtId="0" fontId="18" fillId="0" borderId="11" xfId="0" applyNumberFormat="1" applyFont="1" applyFill="1" applyBorder="1" applyAlignment="1" applyProtection="1">
      <alignment horizontal="center" vertical="center" textRotation="90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30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textRotation="90" wrapText="1"/>
    </xf>
    <xf numFmtId="0" fontId="5" fillId="0" borderId="36" xfId="0" applyNumberFormat="1" applyFont="1" applyFill="1" applyBorder="1" applyAlignment="1" applyProtection="1">
      <alignment horizontal="center" textRotation="90" wrapText="1"/>
    </xf>
    <xf numFmtId="0" fontId="18" fillId="0" borderId="24" xfId="0" applyNumberFormat="1" applyFont="1" applyFill="1" applyBorder="1" applyAlignment="1" applyProtection="1">
      <alignment horizontal="center" vertical="center" textRotation="90" wrapText="1"/>
    </xf>
    <xf numFmtId="0" fontId="18" fillId="0" borderId="7" xfId="0" applyNumberFormat="1" applyFont="1" applyFill="1" applyBorder="1" applyAlignment="1" applyProtection="1">
      <alignment horizontal="center" vertical="center" textRotation="90" wrapText="1"/>
    </xf>
    <xf numFmtId="0" fontId="18" fillId="0" borderId="4" xfId="0" applyNumberFormat="1" applyFont="1" applyFill="1" applyBorder="1" applyAlignment="1" applyProtection="1">
      <alignment horizontal="center" vertical="center" textRotation="90" wrapText="1"/>
    </xf>
    <xf numFmtId="0" fontId="18" fillId="0" borderId="10" xfId="0" applyNumberFormat="1" applyFont="1" applyFill="1" applyBorder="1" applyAlignment="1" applyProtection="1">
      <alignment horizontal="center" wrapText="1"/>
    </xf>
    <xf numFmtId="0" fontId="18" fillId="0" borderId="30" xfId="0" applyNumberFormat="1" applyFont="1" applyFill="1" applyBorder="1" applyAlignment="1" applyProtection="1">
      <alignment horizontal="center" wrapText="1"/>
    </xf>
    <xf numFmtId="0" fontId="18" fillId="0" borderId="25" xfId="0" applyNumberFormat="1" applyFont="1" applyFill="1" applyBorder="1" applyAlignment="1" applyProtection="1">
      <alignment horizontal="center" vertical="top"/>
    </xf>
    <xf numFmtId="0" fontId="18" fillId="0" borderId="26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center" textRotation="90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textRotation="90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textRotation="90" wrapText="1"/>
    </xf>
    <xf numFmtId="0" fontId="18" fillId="0" borderId="40" xfId="0" applyNumberFormat="1" applyFont="1" applyFill="1" applyBorder="1" applyAlignment="1" applyProtection="1">
      <alignment horizontal="center" vertical="center" wrapText="1"/>
    </xf>
    <xf numFmtId="0" fontId="18" fillId="0" borderId="41" xfId="0" applyNumberFormat="1" applyFont="1" applyFill="1" applyBorder="1" applyAlignment="1" applyProtection="1">
      <alignment horizontal="center" vertical="center" wrapText="1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0" fontId="18" fillId="0" borderId="39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textRotation="90" wrapText="1"/>
    </xf>
    <xf numFmtId="0" fontId="18" fillId="0" borderId="32" xfId="0" applyNumberFormat="1" applyFont="1" applyFill="1" applyBorder="1" applyAlignment="1" applyProtection="1">
      <alignment horizontal="center" textRotation="90" wrapText="1"/>
    </xf>
    <xf numFmtId="0" fontId="19" fillId="0" borderId="1" xfId="0" applyFont="1" applyBorder="1" applyAlignment="1">
      <alignment horizontal="center" vertical="center"/>
    </xf>
    <xf numFmtId="0" fontId="30" fillId="0" borderId="20" xfId="0" applyNumberFormat="1" applyFont="1" applyFill="1" applyBorder="1" applyAlignment="1" applyProtection="1">
      <alignment horizontal="center" vertical="center"/>
    </xf>
    <xf numFmtId="0" fontId="30" fillId="0" borderId="11" xfId="0" applyNumberFormat="1" applyFont="1" applyFill="1" applyBorder="1" applyAlignment="1" applyProtection="1">
      <alignment horizontal="center" vertical="center"/>
    </xf>
    <xf numFmtId="0" fontId="32" fillId="0" borderId="8" xfId="0" applyFont="1" applyFill="1" applyBorder="1" applyAlignment="1"/>
    <xf numFmtId="0" fontId="32" fillId="0" borderId="0" xfId="0" applyFont="1" applyFill="1" applyBorder="1" applyAlignment="1"/>
    <xf numFmtId="0" fontId="29" fillId="0" borderId="16" xfId="0" applyNumberFormat="1" applyFont="1" applyFill="1" applyBorder="1" applyAlignment="1" applyProtection="1">
      <alignment horizontal="left" vertical="center" wrapText="1"/>
    </xf>
    <xf numFmtId="0" fontId="29" fillId="0" borderId="17" xfId="0" applyNumberFormat="1" applyFont="1" applyFill="1" applyBorder="1" applyAlignment="1" applyProtection="1">
      <alignment horizontal="left" vertical="center" wrapText="1"/>
    </xf>
    <xf numFmtId="0" fontId="29" fillId="0" borderId="15" xfId="0" applyNumberFormat="1" applyFont="1" applyFill="1" applyBorder="1" applyAlignment="1" applyProtection="1">
      <alignment horizontal="left" vertical="center" wrapText="1"/>
    </xf>
    <xf numFmtId="0" fontId="29" fillId="0" borderId="12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29" fillId="0" borderId="25" xfId="0" applyNumberFormat="1" applyFont="1" applyFill="1" applyBorder="1" applyAlignment="1" applyProtection="1">
      <alignment horizontal="left" vertical="top" wrapText="1"/>
    </xf>
    <xf numFmtId="0" fontId="29" fillId="0" borderId="26" xfId="0" applyNumberFormat="1" applyFont="1" applyFill="1" applyBorder="1" applyAlignment="1" applyProtection="1">
      <alignment horizontal="left" vertical="top" wrapText="1"/>
    </xf>
    <xf numFmtId="0" fontId="29" fillId="0" borderId="43" xfId="0" applyNumberFormat="1" applyFont="1" applyFill="1" applyBorder="1" applyAlignment="1" applyProtection="1">
      <alignment horizontal="left" vertical="top" wrapText="1"/>
    </xf>
    <xf numFmtId="0" fontId="29" fillId="0" borderId="8" xfId="0" applyNumberFormat="1" applyFont="1" applyFill="1" applyBorder="1" applyAlignment="1" applyProtection="1">
      <alignment horizontal="left" vertical="top" wrapText="1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29" fillId="0" borderId="44" xfId="0" applyNumberFormat="1" applyFont="1" applyFill="1" applyBorder="1" applyAlignment="1" applyProtection="1">
      <alignment horizontal="left" vertical="top" wrapText="1"/>
    </xf>
    <xf numFmtId="0" fontId="29" fillId="0" borderId="3" xfId="0" applyNumberFormat="1" applyFont="1" applyFill="1" applyBorder="1" applyAlignment="1" applyProtection="1">
      <alignment horizontal="left" vertical="top" wrapText="1"/>
    </xf>
    <xf numFmtId="0" fontId="29" fillId="0" borderId="18" xfId="0" applyNumberFormat="1" applyFont="1" applyFill="1" applyBorder="1" applyAlignment="1" applyProtection="1">
      <alignment horizontal="left" vertical="top" wrapText="1"/>
    </xf>
    <xf numFmtId="0" fontId="29" fillId="0" borderId="45" xfId="0" applyNumberFormat="1" applyFont="1" applyFill="1" applyBorder="1" applyAlignment="1" applyProtection="1">
      <alignment horizontal="left" vertical="top" wrapText="1"/>
    </xf>
    <xf numFmtId="0" fontId="29" fillId="0" borderId="32" xfId="0" applyNumberFormat="1" applyFont="1" applyFill="1" applyBorder="1" applyAlignment="1" applyProtection="1">
      <alignment horizontal="left" vertical="center" wrapText="1"/>
    </xf>
    <xf numFmtId="0" fontId="29" fillId="0" borderId="31" xfId="0" applyNumberFormat="1" applyFont="1" applyFill="1" applyBorder="1" applyAlignment="1" applyProtection="1">
      <alignment horizontal="left" vertical="center" wrapText="1"/>
    </xf>
    <xf numFmtId="0" fontId="29" fillId="0" borderId="10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</cellXfs>
  <cellStyles count="9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3 2 2" xfId="8" xr:uid="{89ADD0B7-A770-4B3A-8572-F7738C9705EE}"/>
    <cellStyle name="Обычный 4" xfId="3" xr:uid="{00000000-0005-0000-0000-000005000000}"/>
    <cellStyle name="Обычный 5" xfId="6" xr:uid="{ACD52390-40F6-483D-BFF2-1B21DBA4B9B8}"/>
    <cellStyle name="Обычный 6" xfId="7" xr:uid="{547C59FD-D74E-4D5A-A592-7067A75D29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zoomScale="90" zoomScaleNormal="70" zoomScaleSheetLayoutView="90" workbookViewId="0">
      <selection activeCell="AW16" sqref="AW16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33"/>
      <c r="S1" s="33"/>
      <c r="T1" s="33"/>
      <c r="U1" s="33"/>
      <c r="V1" s="33"/>
      <c r="W1" s="33"/>
      <c r="X1" s="33"/>
      <c r="Y1" s="33"/>
      <c r="Z1" s="34" t="s">
        <v>183</v>
      </c>
      <c r="AA1" s="33"/>
      <c r="AB1" s="33"/>
      <c r="AC1" s="33"/>
      <c r="AD1" s="33"/>
      <c r="AE1" s="33"/>
      <c r="AF1" s="33"/>
      <c r="AG1" s="33"/>
      <c r="AH1" s="33"/>
      <c r="AI1" s="35"/>
      <c r="AJ1" s="32"/>
      <c r="AK1" s="32"/>
      <c r="AL1" s="32"/>
      <c r="AM1" s="32"/>
      <c r="AN1" s="32"/>
      <c r="AO1" s="32"/>
      <c r="AP1" s="32"/>
      <c r="AQ1" s="32"/>
      <c r="AR1" s="32"/>
      <c r="AS1" s="31"/>
      <c r="AT1" s="31"/>
      <c r="AU1" s="31"/>
      <c r="AV1" s="31"/>
      <c r="AW1" s="31"/>
    </row>
    <row r="2" spans="1:51" ht="13.5" customHeight="1" x14ac:dyDescent="0.25">
      <c r="A2" s="32"/>
      <c r="B2" s="32"/>
      <c r="C2" s="32"/>
      <c r="E2" s="36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7" t="s">
        <v>30</v>
      </c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1"/>
      <c r="AV2" s="31"/>
      <c r="AW2" s="31"/>
      <c r="AX2" s="31"/>
    </row>
    <row r="3" spans="1:51" ht="13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7" t="s">
        <v>184</v>
      </c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1"/>
      <c r="AT3" s="31"/>
      <c r="AU3" s="31"/>
      <c r="AV3" s="31"/>
      <c r="AW3" s="31"/>
    </row>
    <row r="4" spans="1:51" ht="35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</row>
    <row r="5" spans="1:51" ht="13.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</row>
    <row r="6" spans="1:51" ht="13.5" customHeight="1" x14ac:dyDescent="0.25">
      <c r="A6" s="38" t="s">
        <v>185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8" t="s">
        <v>186</v>
      </c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</row>
    <row r="7" spans="1:51" ht="13.5" customHeight="1" x14ac:dyDescent="0.25">
      <c r="A7" s="39" t="s">
        <v>187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9" t="s">
        <v>188</v>
      </c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pans="1:51" ht="24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pans="1:51" ht="26.25" customHeight="1" x14ac:dyDescent="0.3">
      <c r="A9" s="32" t="s">
        <v>189</v>
      </c>
      <c r="B9" s="32"/>
      <c r="C9" s="32"/>
      <c r="D9" s="32"/>
      <c r="E9" s="32"/>
      <c r="F9" s="32"/>
      <c r="G9" s="32"/>
      <c r="H9" s="39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40" t="s">
        <v>209</v>
      </c>
      <c r="AK9" s="32"/>
      <c r="AL9" s="32"/>
      <c r="AM9" s="32"/>
      <c r="AN9" s="32"/>
      <c r="AO9" s="32"/>
      <c r="AP9" s="32"/>
      <c r="AQ9" s="39"/>
      <c r="AR9" s="32"/>
      <c r="AS9" s="32"/>
      <c r="AT9" s="32"/>
      <c r="AU9" s="32"/>
      <c r="AV9" s="32"/>
      <c r="AX9" s="32"/>
      <c r="AY9" s="32"/>
    </row>
    <row r="10" spans="1:51" ht="3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s="42" customFormat="1" ht="26.25" customHeight="1" x14ac:dyDescent="0.25">
      <c r="A11" s="41" t="s">
        <v>311</v>
      </c>
      <c r="B11" s="33"/>
      <c r="C11" s="33"/>
      <c r="D11" s="33"/>
      <c r="E11" s="33"/>
      <c r="F11" s="308" t="s">
        <v>312</v>
      </c>
      <c r="G11" s="309"/>
      <c r="H11" s="309"/>
      <c r="I11" s="309"/>
      <c r="J11" s="309"/>
      <c r="K11" s="309"/>
      <c r="L11" s="309"/>
      <c r="M11" s="309"/>
      <c r="N11" s="30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41" t="s">
        <v>208</v>
      </c>
      <c r="AK11" s="33"/>
      <c r="AL11" s="33"/>
      <c r="AM11" s="33"/>
      <c r="AN11" s="308" t="s">
        <v>312</v>
      </c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</row>
    <row r="12" spans="1:51" ht="23.25" customHeigh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51" ht="38.25" customHeight="1" x14ac:dyDescent="0.25">
      <c r="A13" s="311" t="s">
        <v>28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2"/>
      <c r="AX13" s="32"/>
      <c r="AY13" s="32"/>
    </row>
    <row r="14" spans="1:51" s="42" customFormat="1" ht="13.5" customHeight="1" x14ac:dyDescent="0.25">
      <c r="A14" s="312" t="s">
        <v>29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3"/>
      <c r="AX14" s="33"/>
      <c r="AY14" s="33"/>
    </row>
    <row r="15" spans="1:51" s="42" customFormat="1" ht="26.25" customHeight="1" x14ac:dyDescent="0.25">
      <c r="A15" s="313" t="s">
        <v>31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3"/>
      <c r="AX15" s="33"/>
      <c r="AY15" s="33"/>
    </row>
    <row r="16" spans="1:51" s="42" customFormat="1" ht="17.25" customHeight="1" x14ac:dyDescent="0.25">
      <c r="A16" s="314" t="s">
        <v>275</v>
      </c>
      <c r="B16" s="314"/>
      <c r="C16" s="314"/>
      <c r="D16" s="314"/>
      <c r="E16" s="314"/>
      <c r="F16" s="44"/>
      <c r="G16" s="307" t="s">
        <v>247</v>
      </c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3"/>
      <c r="AX16" s="33"/>
      <c r="AY16" s="33"/>
    </row>
    <row r="17" spans="1:62" ht="19.5" customHeight="1" x14ac:dyDescent="0.25">
      <c r="A17" s="310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45"/>
      <c r="AW17" s="32"/>
      <c r="AX17" s="32"/>
      <c r="AY17" s="32"/>
    </row>
    <row r="18" spans="1:62" s="46" customFormat="1" ht="19.5" customHeight="1" x14ac:dyDescent="0.25">
      <c r="O18" s="302" t="s">
        <v>190</v>
      </c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8"/>
      <c r="AW18" s="47"/>
      <c r="AX18" s="47"/>
      <c r="AY18" s="47"/>
    </row>
    <row r="19" spans="1:62" ht="13.5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</row>
    <row r="20" spans="1:62" s="42" customFormat="1" ht="13.5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191</v>
      </c>
      <c r="P20" s="49"/>
      <c r="Q20" s="49"/>
      <c r="R20" s="49"/>
      <c r="S20" s="49"/>
      <c r="T20" s="49"/>
      <c r="U20" s="49"/>
      <c r="V20" s="49"/>
      <c r="W20" s="64" t="s">
        <v>276</v>
      </c>
      <c r="X20" s="64"/>
      <c r="Y20" s="64"/>
      <c r="Z20" s="64"/>
      <c r="AA20" s="64"/>
      <c r="AB20" s="64"/>
      <c r="AC20" s="64"/>
      <c r="AD20" s="64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62" s="42" customFormat="1" ht="13.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1:62" s="42" customFormat="1" ht="13.5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192</v>
      </c>
      <c r="P22" s="49"/>
      <c r="Q22" s="49"/>
      <c r="R22" s="49"/>
      <c r="S22" s="49"/>
      <c r="T22" s="49"/>
      <c r="U22" s="49"/>
      <c r="V22" s="49"/>
      <c r="W22" s="49" t="s">
        <v>193</v>
      </c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</row>
    <row r="23" spans="1:62" ht="13.5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</row>
    <row r="24" spans="1:62" s="42" customFormat="1" ht="13.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194</v>
      </c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303" t="s">
        <v>32</v>
      </c>
      <c r="AB24" s="303"/>
      <c r="AC24" s="303"/>
      <c r="AD24" s="303"/>
      <c r="AE24" s="303"/>
      <c r="AF24" s="33" t="s">
        <v>195</v>
      </c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</row>
    <row r="25" spans="1:62" ht="13.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</row>
    <row r="26" spans="1:62" ht="13.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</row>
    <row r="27" spans="1:62" s="42" customFormat="1" ht="13.5" customHeight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 t="s">
        <v>196</v>
      </c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304">
        <v>45260</v>
      </c>
      <c r="AD27" s="305"/>
      <c r="AE27" s="305"/>
      <c r="AF27" s="305"/>
      <c r="AG27" s="305"/>
      <c r="AH27" s="49"/>
      <c r="AI27" s="306" t="s">
        <v>33</v>
      </c>
      <c r="AJ27" s="306"/>
      <c r="AK27" s="305">
        <v>907</v>
      </c>
      <c r="AL27" s="305"/>
      <c r="AM27" s="305"/>
      <c r="AN27" s="305"/>
      <c r="AO27" s="305"/>
      <c r="AP27" s="305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62" ht="13.5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</row>
    <row r="29" spans="1:62" s="42" customFormat="1" ht="13.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 t="s">
        <v>197</v>
      </c>
      <c r="P29" s="49"/>
      <c r="Q29" s="49"/>
      <c r="R29" s="49"/>
      <c r="S29" s="300" t="s">
        <v>310</v>
      </c>
      <c r="T29" s="300"/>
      <c r="U29" s="300"/>
      <c r="V29" s="300"/>
      <c r="W29" s="300"/>
      <c r="X29" s="49"/>
      <c r="Y29" s="49"/>
      <c r="Z29" s="49"/>
      <c r="AA29" s="49" t="s">
        <v>198</v>
      </c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301" t="s">
        <v>313</v>
      </c>
      <c r="AO29" s="301"/>
      <c r="AP29" s="301"/>
      <c r="AQ29" s="301"/>
      <c r="AR29" s="301"/>
      <c r="AS29" s="49"/>
      <c r="AT29" s="49"/>
      <c r="AU29" s="49"/>
      <c r="AV29" s="49"/>
      <c r="AW29" s="49"/>
      <c r="AX29" s="49"/>
      <c r="AY29" s="49"/>
    </row>
    <row r="30" spans="1:62" ht="13.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</row>
    <row r="31" spans="1:62" ht="13.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</row>
    <row r="32" spans="1:62" ht="13.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</row>
    <row r="33" spans="1:51" ht="13.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</row>
    <row r="34" spans="1:51" ht="13.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</row>
    <row r="35" spans="1:51" ht="13.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</row>
    <row r="36" spans="1:51" ht="13.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</row>
    <row r="37" spans="1:51" ht="13.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</row>
    <row r="38" spans="1:51" ht="13.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</row>
    <row r="39" spans="1:51" ht="13.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</row>
    <row r="40" spans="1:51" ht="13.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</row>
    <row r="41" spans="1:51" ht="13.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</row>
    <row r="42" spans="1:51" ht="13.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</row>
    <row r="43" spans="1:51" ht="13.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</row>
    <row r="44" spans="1:51" ht="13.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</row>
    <row r="45" spans="1:51" ht="13.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</row>
    <row r="46" spans="1:51" ht="13.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</row>
    <row r="47" spans="1:51" ht="13.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</row>
    <row r="48" spans="1:51" ht="13.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</row>
    <row r="49" spans="1:51" ht="13.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</row>
    <row r="50" spans="1:51" ht="13.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</row>
    <row r="51" spans="1:51" ht="13.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</row>
    <row r="52" spans="1:51" ht="13.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</row>
    <row r="53" spans="1:51" ht="13.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</row>
    <row r="54" spans="1:51" ht="13.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</row>
    <row r="55" spans="1:51" ht="13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</row>
    <row r="56" spans="1:51" ht="13.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</row>
  </sheetData>
  <mergeCells count="16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zoomScaleNormal="100" workbookViewId="0">
      <selection activeCell="AR21" sqref="AR21:BB21"/>
    </sheetView>
  </sheetViews>
  <sheetFormatPr defaultColWidth="14.6640625" defaultRowHeight="13.5" customHeight="1" x14ac:dyDescent="0.15"/>
  <cols>
    <col min="1" max="1" width="6.5" style="42" customWidth="1"/>
    <col min="2" max="51" width="3.33203125" style="42" customWidth="1"/>
    <col min="52" max="53" width="5" style="42" customWidth="1"/>
    <col min="54" max="57" width="3.33203125" style="42" customWidth="1"/>
    <col min="58" max="60" width="5.6640625" style="42" customWidth="1"/>
    <col min="61" max="16384" width="14.6640625" style="42"/>
  </cols>
  <sheetData>
    <row r="1" spans="1:60" ht="13.5" customHeight="1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60" ht="13.5" customHeight="1" thickBot="1" x14ac:dyDescent="0.2">
      <c r="A2" s="317" t="s">
        <v>277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8"/>
      <c r="AU2" s="318"/>
      <c r="AV2" s="318"/>
      <c r="AW2" s="318"/>
      <c r="AX2" s="318"/>
      <c r="AY2" s="318"/>
      <c r="AZ2" s="315"/>
      <c r="BA2" s="315"/>
      <c r="BB2" s="315"/>
      <c r="BC2" s="315"/>
      <c r="BD2" s="315"/>
      <c r="BE2" s="315"/>
      <c r="BF2" s="315"/>
      <c r="BG2" s="315"/>
      <c r="BH2" s="316"/>
    </row>
    <row r="3" spans="1:60" ht="13.5" customHeight="1" x14ac:dyDescent="0.15">
      <c r="A3" s="332" t="s">
        <v>94</v>
      </c>
      <c r="B3" s="321" t="s">
        <v>10</v>
      </c>
      <c r="C3" s="322"/>
      <c r="D3" s="322"/>
      <c r="E3" s="323"/>
      <c r="F3" s="319" t="s">
        <v>95</v>
      </c>
      <c r="G3" s="321" t="s">
        <v>11</v>
      </c>
      <c r="H3" s="322"/>
      <c r="I3" s="323"/>
      <c r="J3" s="319" t="s">
        <v>96</v>
      </c>
      <c r="K3" s="321" t="s">
        <v>12</v>
      </c>
      <c r="L3" s="322"/>
      <c r="M3" s="322"/>
      <c r="N3" s="323"/>
      <c r="O3" s="321" t="s">
        <v>13</v>
      </c>
      <c r="P3" s="322"/>
      <c r="Q3" s="322"/>
      <c r="R3" s="323"/>
      <c r="S3" s="319" t="s">
        <v>97</v>
      </c>
      <c r="T3" s="321" t="s">
        <v>14</v>
      </c>
      <c r="U3" s="322"/>
      <c r="V3" s="323"/>
      <c r="W3" s="319" t="s">
        <v>98</v>
      </c>
      <c r="X3" s="321" t="s">
        <v>15</v>
      </c>
      <c r="Y3" s="322"/>
      <c r="Z3" s="323"/>
      <c r="AA3" s="319" t="s">
        <v>99</v>
      </c>
      <c r="AB3" s="321" t="s">
        <v>16</v>
      </c>
      <c r="AC3" s="322"/>
      <c r="AD3" s="322"/>
      <c r="AE3" s="323"/>
      <c r="AF3" s="319" t="s">
        <v>100</v>
      </c>
      <c r="AG3" s="321" t="s">
        <v>17</v>
      </c>
      <c r="AH3" s="322"/>
      <c r="AI3" s="323"/>
      <c r="AJ3" s="319" t="s">
        <v>101</v>
      </c>
      <c r="AK3" s="321" t="s">
        <v>18</v>
      </c>
      <c r="AL3" s="322"/>
      <c r="AM3" s="322"/>
      <c r="AN3" s="323"/>
      <c r="AO3" s="321" t="s">
        <v>19</v>
      </c>
      <c r="AP3" s="322"/>
      <c r="AQ3" s="322"/>
      <c r="AR3" s="323"/>
      <c r="AS3" s="319" t="s">
        <v>102</v>
      </c>
      <c r="AT3" s="327" t="s">
        <v>20</v>
      </c>
      <c r="AU3" s="328"/>
      <c r="AV3" s="329"/>
      <c r="AW3" s="330" t="s">
        <v>103</v>
      </c>
      <c r="AX3" s="327" t="s">
        <v>21</v>
      </c>
      <c r="AY3" s="328"/>
      <c r="AZ3" s="328"/>
      <c r="BA3" s="329"/>
      <c r="BB3" s="340"/>
      <c r="BC3" s="340"/>
      <c r="BD3" s="340"/>
      <c r="BE3" s="336"/>
      <c r="BF3" s="336"/>
      <c r="BG3" s="336"/>
      <c r="BH3" s="336"/>
    </row>
    <row r="4" spans="1:60" ht="13.5" customHeight="1" x14ac:dyDescent="0.15">
      <c r="A4" s="333"/>
      <c r="B4" s="324"/>
      <c r="C4" s="325"/>
      <c r="D4" s="325"/>
      <c r="E4" s="326"/>
      <c r="F4" s="320"/>
      <c r="G4" s="324"/>
      <c r="H4" s="325"/>
      <c r="I4" s="326"/>
      <c r="J4" s="320"/>
      <c r="K4" s="324"/>
      <c r="L4" s="325"/>
      <c r="M4" s="325"/>
      <c r="N4" s="326"/>
      <c r="O4" s="324"/>
      <c r="P4" s="325"/>
      <c r="Q4" s="325"/>
      <c r="R4" s="326"/>
      <c r="S4" s="320"/>
      <c r="T4" s="324"/>
      <c r="U4" s="325"/>
      <c r="V4" s="326"/>
      <c r="W4" s="320"/>
      <c r="X4" s="324"/>
      <c r="Y4" s="325"/>
      <c r="Z4" s="326"/>
      <c r="AA4" s="320"/>
      <c r="AB4" s="324"/>
      <c r="AC4" s="325"/>
      <c r="AD4" s="325"/>
      <c r="AE4" s="326"/>
      <c r="AF4" s="320"/>
      <c r="AG4" s="324"/>
      <c r="AH4" s="325"/>
      <c r="AI4" s="326"/>
      <c r="AJ4" s="320"/>
      <c r="AK4" s="324"/>
      <c r="AL4" s="325"/>
      <c r="AM4" s="325"/>
      <c r="AN4" s="326"/>
      <c r="AO4" s="324"/>
      <c r="AP4" s="325"/>
      <c r="AQ4" s="325"/>
      <c r="AR4" s="326"/>
      <c r="AS4" s="320"/>
      <c r="AT4" s="324"/>
      <c r="AU4" s="325"/>
      <c r="AV4" s="326"/>
      <c r="AW4" s="320"/>
      <c r="AX4" s="324"/>
      <c r="AY4" s="325"/>
      <c r="AZ4" s="325"/>
      <c r="BA4" s="326"/>
      <c r="BB4" s="340"/>
      <c r="BC4" s="340"/>
      <c r="BD4" s="340"/>
      <c r="BE4" s="336"/>
      <c r="BF4" s="336"/>
      <c r="BG4" s="336"/>
      <c r="BH4" s="336"/>
    </row>
    <row r="5" spans="1:60" ht="13.5" customHeight="1" x14ac:dyDescent="0.15">
      <c r="A5" s="333"/>
      <c r="B5" s="2"/>
      <c r="C5" s="2"/>
      <c r="D5" s="2"/>
      <c r="E5" s="3"/>
      <c r="F5" s="320"/>
      <c r="G5" s="2"/>
      <c r="H5" s="2"/>
      <c r="I5" s="3"/>
      <c r="J5" s="320"/>
      <c r="K5" s="2"/>
      <c r="L5" s="2"/>
      <c r="M5" s="2"/>
      <c r="N5" s="2"/>
      <c r="O5" s="2"/>
      <c r="P5" s="2"/>
      <c r="Q5" s="2"/>
      <c r="R5" s="3"/>
      <c r="S5" s="320"/>
      <c r="T5" s="2"/>
      <c r="U5" s="2"/>
      <c r="V5" s="3"/>
      <c r="W5" s="320"/>
      <c r="X5" s="2"/>
      <c r="Y5" s="2"/>
      <c r="Z5" s="3"/>
      <c r="AA5" s="320"/>
      <c r="AB5" s="2"/>
      <c r="AC5" s="2"/>
      <c r="AD5" s="2"/>
      <c r="AE5" s="3"/>
      <c r="AF5" s="320"/>
      <c r="AG5" s="2"/>
      <c r="AH5" s="2"/>
      <c r="AI5" s="3"/>
      <c r="AJ5" s="320"/>
      <c r="AK5" s="2"/>
      <c r="AL5" s="2"/>
      <c r="AM5" s="2"/>
      <c r="AN5" s="2"/>
      <c r="AO5" s="2"/>
      <c r="AP5" s="2"/>
      <c r="AQ5" s="2"/>
      <c r="AR5" s="3"/>
      <c r="AS5" s="320"/>
      <c r="AT5" s="4"/>
      <c r="AU5" s="4"/>
      <c r="AV5" s="4"/>
      <c r="AW5" s="320"/>
      <c r="AX5" s="4"/>
      <c r="AY5" s="4"/>
      <c r="AZ5" s="341" t="s">
        <v>245</v>
      </c>
      <c r="BA5" s="341" t="s">
        <v>246</v>
      </c>
      <c r="BB5" s="340"/>
      <c r="BC5" s="340"/>
      <c r="BD5" s="340"/>
      <c r="BE5" s="336"/>
      <c r="BF5" s="336"/>
      <c r="BG5" s="336"/>
      <c r="BH5" s="336"/>
    </row>
    <row r="6" spans="1:60" ht="13.5" customHeight="1" x14ac:dyDescent="0.15">
      <c r="A6" s="333"/>
      <c r="B6" s="4"/>
      <c r="C6" s="4"/>
      <c r="D6" s="4"/>
      <c r="E6" s="5"/>
      <c r="F6" s="320"/>
      <c r="G6" s="4"/>
      <c r="H6" s="4"/>
      <c r="I6" s="5"/>
      <c r="J6" s="320"/>
      <c r="K6" s="4"/>
      <c r="L6" s="4"/>
      <c r="M6" s="4"/>
      <c r="N6" s="4"/>
      <c r="O6" s="4"/>
      <c r="P6" s="4"/>
      <c r="Q6" s="4"/>
      <c r="R6" s="5"/>
      <c r="S6" s="320"/>
      <c r="T6" s="4"/>
      <c r="U6" s="4"/>
      <c r="V6" s="5"/>
      <c r="W6" s="320"/>
      <c r="X6" s="4"/>
      <c r="Y6" s="4"/>
      <c r="Z6" s="5"/>
      <c r="AA6" s="320"/>
      <c r="AB6" s="4"/>
      <c r="AC6" s="4"/>
      <c r="AD6" s="4"/>
      <c r="AE6" s="5"/>
      <c r="AF6" s="320"/>
      <c r="AG6" s="4"/>
      <c r="AH6" s="4"/>
      <c r="AI6" s="5"/>
      <c r="AJ6" s="320"/>
      <c r="AK6" s="4"/>
      <c r="AL6" s="4"/>
      <c r="AM6" s="4"/>
      <c r="AN6" s="4"/>
      <c r="AO6" s="4"/>
      <c r="AP6" s="4"/>
      <c r="AQ6" s="4"/>
      <c r="AR6" s="5"/>
      <c r="AS6" s="320"/>
      <c r="AT6" s="4"/>
      <c r="AU6" s="4"/>
      <c r="AV6" s="4"/>
      <c r="AW6" s="320"/>
      <c r="AX6" s="4"/>
      <c r="AY6" s="4"/>
      <c r="AZ6" s="342"/>
      <c r="BA6" s="342"/>
      <c r="BB6" s="340"/>
      <c r="BC6" s="340"/>
      <c r="BD6" s="340"/>
      <c r="BE6" s="336"/>
      <c r="BF6" s="336"/>
      <c r="BG6" s="336"/>
      <c r="BH6" s="336"/>
    </row>
    <row r="7" spans="1:60" ht="13.5" customHeight="1" x14ac:dyDescent="0.15">
      <c r="A7" s="333"/>
      <c r="B7" s="4">
        <v>1</v>
      </c>
      <c r="C7" s="4">
        <v>8</v>
      </c>
      <c r="D7" s="4">
        <v>15</v>
      </c>
      <c r="E7" s="4">
        <v>22</v>
      </c>
      <c r="F7" s="320"/>
      <c r="G7" s="4">
        <v>6</v>
      </c>
      <c r="H7" s="4">
        <v>13</v>
      </c>
      <c r="I7" s="4">
        <v>20</v>
      </c>
      <c r="J7" s="320"/>
      <c r="K7" s="4">
        <v>3</v>
      </c>
      <c r="L7" s="5">
        <v>10</v>
      </c>
      <c r="M7" s="4">
        <v>17</v>
      </c>
      <c r="N7" s="4">
        <v>24</v>
      </c>
      <c r="O7" s="4">
        <v>1</v>
      </c>
      <c r="P7" s="4">
        <v>8</v>
      </c>
      <c r="Q7" s="4">
        <v>15</v>
      </c>
      <c r="R7" s="4">
        <v>22</v>
      </c>
      <c r="S7" s="320"/>
      <c r="T7" s="4">
        <v>5</v>
      </c>
      <c r="U7" s="4">
        <v>12</v>
      </c>
      <c r="V7" s="4">
        <v>19</v>
      </c>
      <c r="W7" s="320"/>
      <c r="X7" s="4">
        <v>2</v>
      </c>
      <c r="Y7" s="4">
        <v>9</v>
      </c>
      <c r="Z7" s="4">
        <v>16</v>
      </c>
      <c r="AA7" s="320"/>
      <c r="AB7" s="4">
        <v>2</v>
      </c>
      <c r="AC7" s="4">
        <v>9</v>
      </c>
      <c r="AD7" s="4">
        <v>16</v>
      </c>
      <c r="AE7" s="4">
        <v>23</v>
      </c>
      <c r="AF7" s="320"/>
      <c r="AG7" s="4">
        <v>6</v>
      </c>
      <c r="AH7" s="4">
        <v>13</v>
      </c>
      <c r="AI7" s="4">
        <v>20</v>
      </c>
      <c r="AJ7" s="320"/>
      <c r="AK7" s="4">
        <v>4</v>
      </c>
      <c r="AL7" s="4">
        <v>11</v>
      </c>
      <c r="AM7" s="4">
        <v>18</v>
      </c>
      <c r="AN7" s="4">
        <v>25</v>
      </c>
      <c r="AO7" s="4">
        <v>1</v>
      </c>
      <c r="AP7" s="4">
        <v>8</v>
      </c>
      <c r="AQ7" s="4">
        <v>15</v>
      </c>
      <c r="AR7" s="4">
        <v>22</v>
      </c>
      <c r="AS7" s="320"/>
      <c r="AT7" s="4">
        <v>6</v>
      </c>
      <c r="AU7" s="4">
        <v>13</v>
      </c>
      <c r="AV7" s="4">
        <v>20</v>
      </c>
      <c r="AW7" s="320"/>
      <c r="AX7" s="4">
        <v>3</v>
      </c>
      <c r="AY7" s="4">
        <v>10</v>
      </c>
      <c r="AZ7" s="342"/>
      <c r="BA7" s="342"/>
      <c r="BB7" s="340"/>
      <c r="BC7" s="340"/>
      <c r="BD7" s="340"/>
      <c r="BE7" s="336"/>
      <c r="BF7" s="336"/>
      <c r="BG7" s="336"/>
      <c r="BH7" s="336"/>
    </row>
    <row r="8" spans="1:60" ht="13.5" customHeight="1" x14ac:dyDescent="0.15">
      <c r="A8" s="333"/>
      <c r="B8" s="4">
        <v>7</v>
      </c>
      <c r="C8" s="4">
        <v>14</v>
      </c>
      <c r="D8" s="4">
        <v>21</v>
      </c>
      <c r="E8" s="4">
        <v>28</v>
      </c>
      <c r="F8" s="320"/>
      <c r="G8" s="4">
        <v>12</v>
      </c>
      <c r="H8" s="4">
        <v>19</v>
      </c>
      <c r="I8" s="4">
        <v>26</v>
      </c>
      <c r="J8" s="320"/>
      <c r="K8" s="4">
        <v>9</v>
      </c>
      <c r="L8" s="4">
        <v>16</v>
      </c>
      <c r="M8" s="4">
        <v>23</v>
      </c>
      <c r="N8" s="4">
        <v>30</v>
      </c>
      <c r="O8" s="4">
        <v>7</v>
      </c>
      <c r="P8" s="4">
        <v>14</v>
      </c>
      <c r="Q8" s="4">
        <v>21</v>
      </c>
      <c r="R8" s="4">
        <v>28</v>
      </c>
      <c r="S8" s="320"/>
      <c r="T8" s="4">
        <v>11</v>
      </c>
      <c r="U8" s="4">
        <v>18</v>
      </c>
      <c r="V8" s="4">
        <v>25</v>
      </c>
      <c r="W8" s="320"/>
      <c r="X8" s="4">
        <v>8</v>
      </c>
      <c r="Y8" s="4">
        <v>15</v>
      </c>
      <c r="Z8" s="4">
        <v>22</v>
      </c>
      <c r="AA8" s="320"/>
      <c r="AB8" s="4">
        <v>8</v>
      </c>
      <c r="AC8" s="4">
        <v>15</v>
      </c>
      <c r="AD8" s="4">
        <v>22</v>
      </c>
      <c r="AE8" s="4">
        <v>29</v>
      </c>
      <c r="AF8" s="320"/>
      <c r="AG8" s="4">
        <v>12</v>
      </c>
      <c r="AH8" s="4">
        <v>19</v>
      </c>
      <c r="AI8" s="4">
        <v>26</v>
      </c>
      <c r="AJ8" s="320"/>
      <c r="AK8" s="4">
        <v>10</v>
      </c>
      <c r="AL8" s="4">
        <v>17</v>
      </c>
      <c r="AM8" s="4">
        <v>24</v>
      </c>
      <c r="AN8" s="4">
        <v>31</v>
      </c>
      <c r="AO8" s="4">
        <v>7</v>
      </c>
      <c r="AP8" s="4">
        <v>14</v>
      </c>
      <c r="AQ8" s="4">
        <v>21</v>
      </c>
      <c r="AR8" s="4">
        <v>28</v>
      </c>
      <c r="AS8" s="320"/>
      <c r="AT8" s="4">
        <v>12</v>
      </c>
      <c r="AU8" s="4">
        <v>19</v>
      </c>
      <c r="AV8" s="4">
        <v>26</v>
      </c>
      <c r="AW8" s="320"/>
      <c r="AX8" s="4">
        <v>9</v>
      </c>
      <c r="AY8" s="4">
        <v>16</v>
      </c>
      <c r="AZ8" s="342"/>
      <c r="BA8" s="342"/>
      <c r="BB8" s="340"/>
      <c r="BC8" s="340"/>
      <c r="BD8" s="340"/>
      <c r="BE8" s="336"/>
      <c r="BF8" s="336"/>
      <c r="BG8" s="336"/>
      <c r="BH8" s="336"/>
    </row>
    <row r="9" spans="1:60" ht="13.5" customHeight="1" x14ac:dyDescent="0.15">
      <c r="A9" s="333"/>
      <c r="B9" s="4"/>
      <c r="C9" s="4"/>
      <c r="D9" s="4"/>
      <c r="E9" s="4"/>
      <c r="F9" s="320"/>
      <c r="G9" s="4"/>
      <c r="H9" s="4"/>
      <c r="I9" s="4"/>
      <c r="J9" s="320"/>
      <c r="K9" s="4"/>
      <c r="L9" s="4"/>
      <c r="M9" s="4"/>
      <c r="N9" s="4"/>
      <c r="O9" s="4"/>
      <c r="P9" s="4"/>
      <c r="Q9" s="4"/>
      <c r="R9" s="4"/>
      <c r="S9" s="320"/>
      <c r="T9" s="4"/>
      <c r="U9" s="4"/>
      <c r="V9" s="4"/>
      <c r="W9" s="320"/>
      <c r="X9" s="4"/>
      <c r="Y9" s="4"/>
      <c r="Z9" s="4"/>
      <c r="AA9" s="320"/>
      <c r="AB9" s="4"/>
      <c r="AC9" s="4"/>
      <c r="AD9" s="4"/>
      <c r="AE9" s="4"/>
      <c r="AF9" s="320"/>
      <c r="AG9" s="4"/>
      <c r="AH9" s="4"/>
      <c r="AI9" s="4"/>
      <c r="AJ9" s="320"/>
      <c r="AK9" s="4"/>
      <c r="AL9" s="4"/>
      <c r="AM9" s="4"/>
      <c r="AN9" s="4"/>
      <c r="AO9" s="4"/>
      <c r="AP9" s="4"/>
      <c r="AQ9" s="4"/>
      <c r="AR9" s="4"/>
      <c r="AS9" s="320"/>
      <c r="AT9" s="4"/>
      <c r="AU9" s="4"/>
      <c r="AV9" s="4"/>
      <c r="AW9" s="320"/>
      <c r="AX9" s="4"/>
      <c r="AY9" s="4"/>
      <c r="AZ9" s="343"/>
      <c r="BA9" s="343"/>
      <c r="BB9" s="340"/>
      <c r="BC9" s="340"/>
      <c r="BD9" s="340"/>
      <c r="BE9" s="336"/>
      <c r="BF9" s="336"/>
      <c r="BG9" s="336"/>
      <c r="BH9" s="336"/>
    </row>
    <row r="10" spans="1:60" ht="1.5" customHeight="1" thickBot="1" x14ac:dyDescent="0.2">
      <c r="A10" s="333"/>
      <c r="B10" s="4"/>
      <c r="C10" s="4"/>
      <c r="D10" s="4"/>
      <c r="E10" s="4"/>
      <c r="F10" s="320"/>
      <c r="G10" s="4"/>
      <c r="H10" s="4"/>
      <c r="I10" s="4"/>
      <c r="J10" s="320"/>
      <c r="K10" s="4"/>
      <c r="L10" s="4"/>
      <c r="M10" s="4"/>
      <c r="N10" s="4"/>
      <c r="O10" s="4"/>
      <c r="P10" s="4"/>
      <c r="Q10" s="4"/>
      <c r="R10" s="4"/>
      <c r="S10" s="320"/>
      <c r="T10" s="4"/>
      <c r="U10" s="4"/>
      <c r="V10" s="4"/>
      <c r="W10" s="320"/>
      <c r="X10" s="4"/>
      <c r="Y10" s="4"/>
      <c r="Z10" s="4"/>
      <c r="AA10" s="320"/>
      <c r="AB10" s="4"/>
      <c r="AC10" s="4"/>
      <c r="AD10" s="4"/>
      <c r="AE10" s="4"/>
      <c r="AF10" s="320"/>
      <c r="AG10" s="4"/>
      <c r="AH10" s="4"/>
      <c r="AI10" s="4"/>
      <c r="AJ10" s="320"/>
      <c r="AK10" s="4"/>
      <c r="AL10" s="4"/>
      <c r="AM10" s="4"/>
      <c r="AN10" s="4"/>
      <c r="AO10" s="4"/>
      <c r="AP10" s="4"/>
      <c r="AQ10" s="4"/>
      <c r="AR10" s="4"/>
      <c r="AS10" s="320"/>
      <c r="AT10" s="7"/>
      <c r="AU10" s="7"/>
      <c r="AV10" s="7"/>
      <c r="AW10" s="320"/>
      <c r="AX10" s="7"/>
      <c r="AY10" s="7"/>
      <c r="AZ10" s="7"/>
      <c r="BA10" s="7"/>
      <c r="BB10" s="340"/>
      <c r="BC10" s="340"/>
      <c r="BD10" s="340"/>
      <c r="BE10" s="336"/>
      <c r="BF10" s="336"/>
      <c r="BG10" s="336"/>
      <c r="BH10" s="336"/>
    </row>
    <row r="11" spans="1:60" ht="13.5" hidden="1" customHeight="1" thickBot="1" x14ac:dyDescent="0.2">
      <c r="A11" s="333"/>
      <c r="B11" s="4"/>
      <c r="C11" s="4"/>
      <c r="D11" s="4"/>
      <c r="E11" s="4"/>
      <c r="F11" s="320"/>
      <c r="G11" s="4"/>
      <c r="H11" s="4"/>
      <c r="I11" s="4"/>
      <c r="J11" s="320"/>
      <c r="K11" s="4"/>
      <c r="L11" s="4"/>
      <c r="M11" s="4"/>
      <c r="N11" s="4"/>
      <c r="O11" s="4"/>
      <c r="P11" s="4"/>
      <c r="Q11" s="6"/>
      <c r="R11" s="4"/>
      <c r="S11" s="335"/>
      <c r="T11" s="4"/>
      <c r="U11" s="4"/>
      <c r="V11" s="4"/>
      <c r="W11" s="320"/>
      <c r="X11" s="4"/>
      <c r="Y11" s="4"/>
      <c r="Z11" s="4"/>
      <c r="AA11" s="320"/>
      <c r="AB11" s="4"/>
      <c r="AC11" s="4"/>
      <c r="AD11" s="4"/>
      <c r="AE11" s="4"/>
      <c r="AF11" s="320"/>
      <c r="AG11" s="4"/>
      <c r="AH11" s="4"/>
      <c r="AI11" s="4"/>
      <c r="AJ11" s="320"/>
      <c r="AK11" s="4"/>
      <c r="AL11" s="4"/>
      <c r="AM11" s="4"/>
      <c r="AN11" s="4"/>
      <c r="AO11" s="4"/>
      <c r="AP11" s="4"/>
      <c r="AQ11" s="4"/>
      <c r="AR11" s="4"/>
      <c r="AS11" s="320"/>
      <c r="AT11" s="7"/>
      <c r="AU11" s="7"/>
      <c r="AV11" s="7"/>
      <c r="AW11" s="320"/>
      <c r="AX11" s="7"/>
      <c r="AY11" s="7"/>
      <c r="AZ11" s="7"/>
      <c r="BA11" s="7"/>
      <c r="BB11" s="340"/>
      <c r="BC11" s="340"/>
      <c r="BD11" s="340"/>
      <c r="BE11" s="336"/>
      <c r="BF11" s="336"/>
      <c r="BG11" s="336"/>
      <c r="BH11" s="336"/>
    </row>
    <row r="12" spans="1:60" ht="13.5" hidden="1" customHeight="1" thickBot="1" x14ac:dyDescent="0.25">
      <c r="A12" s="334"/>
      <c r="B12" s="4"/>
      <c r="C12" s="4"/>
      <c r="D12" s="4"/>
      <c r="E12" s="4"/>
      <c r="F12" s="320"/>
      <c r="G12" s="23"/>
      <c r="H12" s="4"/>
      <c r="I12" s="4"/>
      <c r="J12" s="320"/>
      <c r="K12" s="4"/>
      <c r="L12" s="4"/>
      <c r="M12" s="4"/>
      <c r="N12" s="4"/>
      <c r="O12" s="4"/>
      <c r="P12" s="4"/>
      <c r="Q12" s="4"/>
      <c r="R12" s="4"/>
      <c r="S12" s="320"/>
      <c r="T12" s="4"/>
      <c r="U12" s="4"/>
      <c r="V12" s="4"/>
      <c r="W12" s="320"/>
      <c r="X12" s="4"/>
      <c r="Y12" s="4"/>
      <c r="Z12" s="4"/>
      <c r="AA12" s="320"/>
      <c r="AB12" s="4"/>
      <c r="AC12" s="4"/>
      <c r="AD12" s="4"/>
      <c r="AE12" s="4"/>
      <c r="AF12" s="320"/>
      <c r="AG12" s="4"/>
      <c r="AH12" s="4"/>
      <c r="AI12" s="4"/>
      <c r="AJ12" s="320"/>
      <c r="AK12" s="4"/>
      <c r="AL12" s="4"/>
      <c r="AM12" s="4"/>
      <c r="AN12" s="4"/>
      <c r="AO12" s="4"/>
      <c r="AP12" s="4"/>
      <c r="AQ12" s="4"/>
      <c r="AR12" s="4"/>
      <c r="AS12" s="339"/>
      <c r="AT12" s="7"/>
      <c r="AU12" s="7"/>
      <c r="AV12" s="7"/>
      <c r="AW12" s="331"/>
      <c r="AX12" s="7"/>
      <c r="AY12" s="7"/>
      <c r="AZ12" s="7"/>
      <c r="BA12" s="7"/>
      <c r="BB12" s="340"/>
      <c r="BC12" s="340"/>
      <c r="BD12" s="340"/>
      <c r="BE12" s="336"/>
      <c r="BF12" s="336"/>
      <c r="BG12" s="336"/>
      <c r="BH12" s="336"/>
    </row>
    <row r="13" spans="1:60" ht="17.25" customHeight="1" thickBot="1" x14ac:dyDescent="0.2">
      <c r="A13" s="124"/>
      <c r="B13" s="125" t="s">
        <v>127</v>
      </c>
      <c r="C13" s="125" t="s">
        <v>128</v>
      </c>
      <c r="D13" s="125" t="s">
        <v>129</v>
      </c>
      <c r="E13" s="125" t="s">
        <v>130</v>
      </c>
      <c r="F13" s="125" t="s">
        <v>131</v>
      </c>
      <c r="G13" s="125" t="s">
        <v>132</v>
      </c>
      <c r="H13" s="125" t="s">
        <v>133</v>
      </c>
      <c r="I13" s="125" t="s">
        <v>120</v>
      </c>
      <c r="J13" s="125" t="s">
        <v>134</v>
      </c>
      <c r="K13" s="125" t="s">
        <v>135</v>
      </c>
      <c r="L13" s="125" t="s">
        <v>136</v>
      </c>
      <c r="M13" s="125" t="s">
        <v>137</v>
      </c>
      <c r="N13" s="125" t="s">
        <v>138</v>
      </c>
      <c r="O13" s="125" t="s">
        <v>139</v>
      </c>
      <c r="P13" s="125" t="s">
        <v>140</v>
      </c>
      <c r="Q13" s="125" t="s">
        <v>141</v>
      </c>
      <c r="R13" s="125" t="s">
        <v>142</v>
      </c>
      <c r="S13" s="125" t="s">
        <v>143</v>
      </c>
      <c r="T13" s="125" t="s">
        <v>144</v>
      </c>
      <c r="U13" s="125" t="s">
        <v>145</v>
      </c>
      <c r="V13" s="125" t="s">
        <v>146</v>
      </c>
      <c r="W13" s="125" t="s">
        <v>147</v>
      </c>
      <c r="X13" s="125" t="s">
        <v>148</v>
      </c>
      <c r="Y13" s="125" t="s">
        <v>149</v>
      </c>
      <c r="Z13" s="125" t="s">
        <v>150</v>
      </c>
      <c r="AA13" s="125" t="s">
        <v>151</v>
      </c>
      <c r="AB13" s="125" t="s">
        <v>152</v>
      </c>
      <c r="AC13" s="125" t="s">
        <v>153</v>
      </c>
      <c r="AD13" s="125" t="s">
        <v>154</v>
      </c>
      <c r="AE13" s="125" t="s">
        <v>155</v>
      </c>
      <c r="AF13" s="125" t="s">
        <v>156</v>
      </c>
      <c r="AG13" s="125" t="s">
        <v>157</v>
      </c>
      <c r="AH13" s="125" t="s">
        <v>158</v>
      </c>
      <c r="AI13" s="125" t="s">
        <v>159</v>
      </c>
      <c r="AJ13" s="125" t="s">
        <v>160</v>
      </c>
      <c r="AK13" s="125" t="s">
        <v>161</v>
      </c>
      <c r="AL13" s="125" t="s">
        <v>162</v>
      </c>
      <c r="AM13" s="125" t="s">
        <v>163</v>
      </c>
      <c r="AN13" s="125" t="s">
        <v>164</v>
      </c>
      <c r="AO13" s="125" t="s">
        <v>165</v>
      </c>
      <c r="AP13" s="125" t="s">
        <v>166</v>
      </c>
      <c r="AQ13" s="125" t="s">
        <v>167</v>
      </c>
      <c r="AR13" s="125" t="s">
        <v>168</v>
      </c>
      <c r="AS13" s="125" t="s">
        <v>169</v>
      </c>
      <c r="AT13" s="126" t="s">
        <v>170</v>
      </c>
      <c r="AU13" s="126" t="s">
        <v>171</v>
      </c>
      <c r="AV13" s="126" t="s">
        <v>172</v>
      </c>
      <c r="AW13" s="126" t="s">
        <v>173</v>
      </c>
      <c r="AX13" s="126" t="s">
        <v>174</v>
      </c>
      <c r="AY13" s="126" t="s">
        <v>175</v>
      </c>
      <c r="AZ13" s="127" t="s">
        <v>174</v>
      </c>
      <c r="BA13" s="127" t="s">
        <v>175</v>
      </c>
      <c r="BB13" s="128"/>
      <c r="BC13" s="128"/>
      <c r="BD13" s="128"/>
      <c r="BE13" s="128"/>
      <c r="BF13" s="128"/>
      <c r="BG13" s="128"/>
      <c r="BH13" s="128"/>
    </row>
    <row r="14" spans="1:60" ht="13.5" customHeight="1" x14ac:dyDescent="0.15">
      <c r="A14" s="24">
        <v>1</v>
      </c>
      <c r="B14" s="10"/>
      <c r="C14" s="10"/>
      <c r="D14" s="57"/>
      <c r="E14" s="11"/>
      <c r="F14" s="11"/>
      <c r="G14" s="2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 t="s">
        <v>104</v>
      </c>
      <c r="T14" s="12" t="s">
        <v>104</v>
      </c>
      <c r="U14" s="65">
        <v>1</v>
      </c>
      <c r="V14" s="65">
        <v>1</v>
      </c>
      <c r="W14" s="65">
        <v>1</v>
      </c>
      <c r="X14" s="65">
        <v>1</v>
      </c>
      <c r="Y14" s="65">
        <v>1</v>
      </c>
      <c r="Z14" s="65">
        <v>1</v>
      </c>
      <c r="AA14" s="65">
        <v>1</v>
      </c>
      <c r="AB14" s="65">
        <v>1</v>
      </c>
      <c r="AC14" s="65">
        <v>1</v>
      </c>
      <c r="AD14" s="65">
        <v>1</v>
      </c>
      <c r="AE14" s="65">
        <v>1</v>
      </c>
      <c r="AF14" s="65">
        <v>1</v>
      </c>
      <c r="AG14" s="65">
        <v>1</v>
      </c>
      <c r="AH14" s="65">
        <v>1</v>
      </c>
      <c r="AI14" s="65">
        <v>1</v>
      </c>
      <c r="AJ14" s="65">
        <v>1</v>
      </c>
      <c r="AK14" s="65">
        <v>1</v>
      </c>
      <c r="AL14" s="65">
        <v>1</v>
      </c>
      <c r="AM14" s="65">
        <v>1</v>
      </c>
      <c r="AN14" s="65">
        <v>1</v>
      </c>
      <c r="AO14" s="65">
        <v>1</v>
      </c>
      <c r="AP14" s="65">
        <v>1</v>
      </c>
      <c r="AQ14" s="129" t="s">
        <v>118</v>
      </c>
      <c r="AR14" s="129" t="s">
        <v>118</v>
      </c>
      <c r="AS14" s="14" t="s">
        <v>104</v>
      </c>
      <c r="AT14" s="14" t="s">
        <v>104</v>
      </c>
      <c r="AU14" s="14" t="s">
        <v>104</v>
      </c>
      <c r="AV14" s="14" t="s">
        <v>104</v>
      </c>
      <c r="AW14" s="14" t="s">
        <v>104</v>
      </c>
      <c r="AX14" s="14" t="s">
        <v>104</v>
      </c>
      <c r="AY14" s="14" t="s">
        <v>104</v>
      </c>
      <c r="AZ14" s="15" t="s">
        <v>104</v>
      </c>
      <c r="BA14" s="15" t="s">
        <v>104</v>
      </c>
      <c r="BB14" s="338"/>
      <c r="BC14" s="338"/>
      <c r="BD14" s="119"/>
      <c r="BE14" s="119"/>
      <c r="BF14" s="119"/>
      <c r="BG14" s="119"/>
      <c r="BH14" s="119"/>
    </row>
    <row r="15" spans="1:60" ht="13.5" customHeight="1" x14ac:dyDescent="0.15">
      <c r="A15" s="20">
        <v>2</v>
      </c>
      <c r="B15" s="10"/>
      <c r="C15" s="10"/>
      <c r="D15" s="29"/>
      <c r="E15" s="11"/>
      <c r="F15" s="11"/>
      <c r="G15" s="8"/>
      <c r="H15" s="11"/>
      <c r="I15" s="9"/>
      <c r="J15" s="9"/>
      <c r="K15" s="9"/>
      <c r="L15" s="9"/>
      <c r="M15" s="9"/>
      <c r="N15" s="9"/>
      <c r="O15" s="129"/>
      <c r="P15" s="130"/>
      <c r="Q15" s="130"/>
      <c r="R15" s="130" t="s">
        <v>116</v>
      </c>
      <c r="S15" s="117" t="s">
        <v>104</v>
      </c>
      <c r="T15" s="117" t="s">
        <v>104</v>
      </c>
      <c r="U15" s="118">
        <v>1</v>
      </c>
      <c r="V15" s="118">
        <v>1</v>
      </c>
      <c r="W15" s="118">
        <v>1</v>
      </c>
      <c r="X15" s="118">
        <v>1</v>
      </c>
      <c r="Y15" s="118">
        <v>1</v>
      </c>
      <c r="Z15" s="118">
        <v>1</v>
      </c>
      <c r="AA15" s="118">
        <v>1</v>
      </c>
      <c r="AB15" s="118">
        <v>1</v>
      </c>
      <c r="AC15" s="118">
        <v>1</v>
      </c>
      <c r="AD15" s="118">
        <v>1</v>
      </c>
      <c r="AE15" s="118">
        <v>1</v>
      </c>
      <c r="AF15" s="118">
        <v>1</v>
      </c>
      <c r="AG15" s="118">
        <v>1</v>
      </c>
      <c r="AH15" s="118">
        <v>1</v>
      </c>
      <c r="AI15" s="118">
        <v>1</v>
      </c>
      <c r="AJ15" s="118">
        <v>1</v>
      </c>
      <c r="AK15" s="118">
        <v>1</v>
      </c>
      <c r="AL15" s="118">
        <v>1</v>
      </c>
      <c r="AM15" s="130" t="s">
        <v>116</v>
      </c>
      <c r="AN15" s="130" t="s">
        <v>116</v>
      </c>
      <c r="AO15" s="130" t="s">
        <v>120</v>
      </c>
      <c r="AP15" s="130" t="s">
        <v>120</v>
      </c>
      <c r="AQ15" s="130" t="s">
        <v>120</v>
      </c>
      <c r="AR15" s="130" t="s">
        <v>118</v>
      </c>
      <c r="AS15" s="14" t="s">
        <v>104</v>
      </c>
      <c r="AT15" s="14" t="s">
        <v>104</v>
      </c>
      <c r="AU15" s="14" t="s">
        <v>104</v>
      </c>
      <c r="AV15" s="14" t="s">
        <v>104</v>
      </c>
      <c r="AW15" s="14" t="s">
        <v>104</v>
      </c>
      <c r="AX15" s="14" t="s">
        <v>104</v>
      </c>
      <c r="AY15" s="14" t="s">
        <v>104</v>
      </c>
      <c r="AZ15" s="15" t="s">
        <v>104</v>
      </c>
      <c r="BA15" s="15" t="s">
        <v>104</v>
      </c>
      <c r="BB15" s="119"/>
      <c r="BC15" s="119"/>
      <c r="BD15" s="119"/>
      <c r="BE15" s="119"/>
      <c r="BF15" s="119"/>
      <c r="BG15" s="119"/>
      <c r="BH15" s="119"/>
    </row>
    <row r="16" spans="1:60" ht="13.5" customHeight="1" x14ac:dyDescent="0.15">
      <c r="A16" s="21">
        <v>3</v>
      </c>
      <c r="B16" s="7"/>
      <c r="C16" s="7"/>
      <c r="D16" s="29"/>
      <c r="E16" s="9"/>
      <c r="F16" s="9"/>
      <c r="G16" s="8"/>
      <c r="H16" s="9"/>
      <c r="I16" s="9"/>
      <c r="J16" s="129" t="s">
        <v>116</v>
      </c>
      <c r="K16" s="129" t="s">
        <v>116</v>
      </c>
      <c r="L16" s="129" t="s">
        <v>116</v>
      </c>
      <c r="M16" s="129" t="s">
        <v>120</v>
      </c>
      <c r="N16" s="129" t="s">
        <v>120</v>
      </c>
      <c r="O16" s="129" t="s">
        <v>120</v>
      </c>
      <c r="P16" s="129" t="s">
        <v>120</v>
      </c>
      <c r="Q16" s="129" t="s">
        <v>120</v>
      </c>
      <c r="R16" s="129" t="s">
        <v>120</v>
      </c>
      <c r="S16" s="12" t="s">
        <v>104</v>
      </c>
      <c r="T16" s="12" t="s">
        <v>104</v>
      </c>
      <c r="U16" s="65">
        <v>1</v>
      </c>
      <c r="V16" s="65">
        <v>1</v>
      </c>
      <c r="W16" s="65">
        <v>1</v>
      </c>
      <c r="X16" s="65">
        <v>1</v>
      </c>
      <c r="Y16" s="65">
        <v>1</v>
      </c>
      <c r="Z16" s="65">
        <v>1</v>
      </c>
      <c r="AA16" s="65">
        <v>1</v>
      </c>
      <c r="AB16" s="65">
        <v>1</v>
      </c>
      <c r="AC16" s="65">
        <v>1</v>
      </c>
      <c r="AD16" s="65">
        <v>1</v>
      </c>
      <c r="AE16" s="65">
        <v>1</v>
      </c>
      <c r="AF16" s="65">
        <v>1</v>
      </c>
      <c r="AG16" s="65">
        <v>1</v>
      </c>
      <c r="AH16" s="65">
        <v>1</v>
      </c>
      <c r="AI16" s="129" t="s">
        <v>116</v>
      </c>
      <c r="AJ16" s="129" t="s">
        <v>116</v>
      </c>
      <c r="AK16" s="129" t="s">
        <v>116</v>
      </c>
      <c r="AL16" s="129" t="s">
        <v>120</v>
      </c>
      <c r="AM16" s="129" t="s">
        <v>120</v>
      </c>
      <c r="AN16" s="129" t="s">
        <v>120</v>
      </c>
      <c r="AO16" s="129" t="s">
        <v>120</v>
      </c>
      <c r="AP16" s="129" t="s">
        <v>120</v>
      </c>
      <c r="AQ16" s="129" t="s">
        <v>120</v>
      </c>
      <c r="AR16" s="129" t="s">
        <v>120</v>
      </c>
      <c r="AS16" s="129" t="s">
        <v>118</v>
      </c>
      <c r="AT16" s="14" t="s">
        <v>104</v>
      </c>
      <c r="AU16" s="14" t="s">
        <v>104</v>
      </c>
      <c r="AV16" s="14" t="s">
        <v>104</v>
      </c>
      <c r="AW16" s="14" t="s">
        <v>104</v>
      </c>
      <c r="AX16" s="14" t="s">
        <v>104</v>
      </c>
      <c r="AY16" s="14" t="s">
        <v>104</v>
      </c>
      <c r="AZ16" s="15" t="s">
        <v>104</v>
      </c>
      <c r="BA16" s="15" t="s">
        <v>104</v>
      </c>
      <c r="BB16" s="338"/>
      <c r="BC16" s="338"/>
      <c r="BD16" s="119"/>
      <c r="BE16" s="119"/>
      <c r="BF16" s="119"/>
      <c r="BG16" s="119"/>
      <c r="BH16" s="119"/>
    </row>
    <row r="17" spans="1:60" ht="13.5" customHeight="1" x14ac:dyDescent="0.2">
      <c r="A17" s="21">
        <v>4</v>
      </c>
      <c r="B17" s="7"/>
      <c r="C17" s="29"/>
      <c r="D17" s="29"/>
      <c r="E17" s="9"/>
      <c r="F17" s="9"/>
      <c r="G17" s="56"/>
      <c r="H17" s="9"/>
      <c r="I17" s="129"/>
      <c r="J17" s="129"/>
      <c r="K17" s="129"/>
      <c r="L17" s="129"/>
      <c r="M17" s="129" t="s">
        <v>116</v>
      </c>
      <c r="N17" s="129" t="s">
        <v>116</v>
      </c>
      <c r="O17" s="129" t="s">
        <v>120</v>
      </c>
      <c r="P17" s="129" t="s">
        <v>120</v>
      </c>
      <c r="Q17" s="129" t="s">
        <v>120</v>
      </c>
      <c r="R17" s="129" t="s">
        <v>118</v>
      </c>
      <c r="S17" s="12" t="s">
        <v>104</v>
      </c>
      <c r="T17" s="12" t="s">
        <v>104</v>
      </c>
      <c r="U17" s="65">
        <v>1</v>
      </c>
      <c r="V17" s="65">
        <v>1</v>
      </c>
      <c r="W17" s="65">
        <v>1</v>
      </c>
      <c r="X17" s="65">
        <v>1</v>
      </c>
      <c r="Y17" s="129" t="s">
        <v>116</v>
      </c>
      <c r="Z17" s="129" t="s">
        <v>116</v>
      </c>
      <c r="AA17" s="129" t="s">
        <v>116</v>
      </c>
      <c r="AB17" s="129" t="s">
        <v>120</v>
      </c>
      <c r="AC17" s="129" t="s">
        <v>120</v>
      </c>
      <c r="AD17" s="129" t="s">
        <v>120</v>
      </c>
      <c r="AE17" s="129" t="s">
        <v>120</v>
      </c>
      <c r="AF17" s="129" t="s">
        <v>120</v>
      </c>
      <c r="AG17" s="129" t="s">
        <v>120</v>
      </c>
      <c r="AH17" s="129" t="s">
        <v>118</v>
      </c>
      <c r="AI17" s="13" t="s">
        <v>105</v>
      </c>
      <c r="AJ17" s="9" t="s">
        <v>105</v>
      </c>
      <c r="AK17" s="9" t="s">
        <v>105</v>
      </c>
      <c r="AL17" s="9" t="s">
        <v>105</v>
      </c>
      <c r="AM17" s="13" t="s">
        <v>22</v>
      </c>
      <c r="AN17" s="13" t="s">
        <v>22</v>
      </c>
      <c r="AO17" s="13" t="s">
        <v>22</v>
      </c>
      <c r="AP17" s="13" t="s">
        <v>22</v>
      </c>
      <c r="AQ17" s="13" t="s">
        <v>22</v>
      </c>
      <c r="AR17" s="13" t="s">
        <v>22</v>
      </c>
      <c r="AS17" s="16" t="s">
        <v>6</v>
      </c>
      <c r="AT17" s="16" t="s">
        <v>6</v>
      </c>
      <c r="AU17" s="16" t="s">
        <v>6</v>
      </c>
      <c r="AV17" s="16" t="s">
        <v>6</v>
      </c>
      <c r="AW17" s="16" t="s">
        <v>6</v>
      </c>
      <c r="AX17" s="16" t="s">
        <v>6</v>
      </c>
      <c r="AY17" s="16" t="s">
        <v>6</v>
      </c>
      <c r="AZ17" s="16" t="s">
        <v>6</v>
      </c>
      <c r="BA17" s="16" t="s">
        <v>6</v>
      </c>
      <c r="BB17" s="338"/>
      <c r="BC17" s="338"/>
      <c r="BD17" s="119"/>
      <c r="BE17" s="119"/>
      <c r="BF17" s="119"/>
      <c r="BG17" s="119"/>
      <c r="BH17" s="119"/>
    </row>
    <row r="18" spans="1:60" ht="13.5" customHeight="1" x14ac:dyDescent="0.15">
      <c r="A18" s="337"/>
      <c r="B18" s="337"/>
      <c r="C18" s="337"/>
      <c r="D18" s="337"/>
      <c r="E18" s="337"/>
      <c r="F18" s="17"/>
      <c r="G18" s="337"/>
      <c r="H18" s="337"/>
      <c r="I18" s="337"/>
      <c r="J18" s="337"/>
      <c r="K18" s="337"/>
      <c r="L18" s="337"/>
      <c r="M18" s="337"/>
      <c r="N18" s="17"/>
      <c r="O18" s="337"/>
      <c r="P18" s="337"/>
      <c r="Q18" s="337"/>
      <c r="R18" s="337"/>
      <c r="S18" s="337"/>
      <c r="T18" s="337"/>
      <c r="U18" s="337"/>
      <c r="V18" s="18"/>
      <c r="W18" s="337"/>
      <c r="X18" s="337"/>
      <c r="Y18" s="337"/>
      <c r="Z18" s="337"/>
      <c r="AA18" s="337"/>
      <c r="AB18" s="337"/>
      <c r="AC18" s="337"/>
      <c r="AD18" s="17"/>
      <c r="AE18" s="337"/>
      <c r="AF18" s="337"/>
      <c r="AG18" s="337"/>
      <c r="AH18" s="337"/>
      <c r="AI18" s="337"/>
      <c r="AJ18" s="337"/>
      <c r="AK18" s="337"/>
      <c r="AL18" s="17"/>
      <c r="AM18" s="337"/>
      <c r="AN18" s="337"/>
      <c r="AO18" s="337"/>
      <c r="AP18" s="337"/>
      <c r="AQ18" s="337"/>
      <c r="AR18" s="337"/>
      <c r="AS18" s="337"/>
      <c r="AT18" s="1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17"/>
    </row>
    <row r="19" spans="1:60" ht="13.5" customHeight="1" x14ac:dyDescent="0.15">
      <c r="A19" s="369" t="s">
        <v>23</v>
      </c>
      <c r="B19" s="369"/>
      <c r="C19" s="369"/>
      <c r="D19" s="369"/>
      <c r="E19" s="369"/>
      <c r="F19" s="129"/>
      <c r="G19" s="368" t="s">
        <v>115</v>
      </c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123"/>
      <c r="X19" s="129" t="s">
        <v>116</v>
      </c>
      <c r="Y19" s="370" t="s">
        <v>117</v>
      </c>
      <c r="Z19" s="370"/>
      <c r="AA19" s="370"/>
      <c r="AB19" s="370"/>
      <c r="AC19" s="370"/>
      <c r="AD19" s="370"/>
      <c r="AE19" s="370"/>
      <c r="AF19" s="123"/>
      <c r="AG19" s="123"/>
      <c r="AH19" s="123"/>
      <c r="AI19" s="123"/>
      <c r="AJ19" s="123"/>
      <c r="AK19" s="123"/>
      <c r="AL19" s="123"/>
      <c r="AM19" s="123"/>
      <c r="AN19" s="131"/>
      <c r="AO19" s="123"/>
      <c r="AP19" s="123"/>
      <c r="AQ19" s="132"/>
      <c r="AR19" s="371"/>
      <c r="AS19" s="371"/>
      <c r="AT19" s="371"/>
      <c r="AU19" s="371"/>
      <c r="AV19" s="371"/>
      <c r="AW19" s="371"/>
      <c r="AX19" s="371"/>
      <c r="AY19" s="371"/>
      <c r="AZ19" s="371"/>
      <c r="BA19" s="371"/>
      <c r="BB19" s="371"/>
      <c r="BC19" s="371"/>
      <c r="BD19" s="371"/>
      <c r="BE19" s="371"/>
      <c r="BF19" s="17"/>
      <c r="BG19" s="17"/>
      <c r="BH19" s="17"/>
    </row>
    <row r="20" spans="1:60" ht="13.5" customHeight="1" x14ac:dyDescent="0.15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31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33"/>
      <c r="BA20" s="133"/>
      <c r="BB20" s="123"/>
      <c r="BC20" s="133"/>
      <c r="BD20" s="133"/>
      <c r="BE20" s="123"/>
    </row>
    <row r="21" spans="1:60" ht="13.5" customHeight="1" x14ac:dyDescent="0.15">
      <c r="A21" s="123"/>
      <c r="B21" s="123"/>
      <c r="C21" s="123"/>
      <c r="D21" s="123"/>
      <c r="E21" s="123"/>
      <c r="F21" s="129" t="s">
        <v>118</v>
      </c>
      <c r="G21" s="368" t="s">
        <v>119</v>
      </c>
      <c r="H21" s="368"/>
      <c r="I21" s="368"/>
      <c r="J21" s="368"/>
      <c r="K21" s="368"/>
      <c r="L21" s="368"/>
      <c r="M21" s="368"/>
      <c r="N21" s="368"/>
      <c r="O21" s="368"/>
      <c r="P21" s="368"/>
      <c r="Q21" s="123"/>
      <c r="R21" s="123"/>
      <c r="S21" s="123"/>
      <c r="T21" s="133"/>
      <c r="U21" s="123"/>
      <c r="V21" s="123"/>
      <c r="W21" s="123"/>
      <c r="X21" s="129" t="s">
        <v>120</v>
      </c>
      <c r="Y21" s="368" t="s">
        <v>121</v>
      </c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8"/>
      <c r="AO21" s="368"/>
      <c r="AP21" s="123"/>
      <c r="AQ21" s="129" t="s">
        <v>22</v>
      </c>
      <c r="AR21" s="370" t="s">
        <v>122</v>
      </c>
      <c r="AS21" s="370"/>
      <c r="AT21" s="370"/>
      <c r="AU21" s="370"/>
      <c r="AV21" s="370"/>
      <c r="AW21" s="370"/>
      <c r="AX21" s="370"/>
      <c r="AY21" s="370"/>
      <c r="AZ21" s="370"/>
      <c r="BA21" s="370"/>
      <c r="BB21" s="370"/>
      <c r="BC21" s="133"/>
      <c r="BD21" s="133"/>
      <c r="BE21" s="123"/>
    </row>
    <row r="22" spans="1:60" ht="13.5" customHeight="1" x14ac:dyDescent="0.1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33"/>
      <c r="BA22" s="133"/>
      <c r="BB22" s="123"/>
      <c r="BC22" s="133"/>
      <c r="BD22" s="133"/>
      <c r="BE22" s="123"/>
    </row>
    <row r="23" spans="1:60" ht="13.5" customHeight="1" x14ac:dyDescent="0.15">
      <c r="A23" s="123"/>
      <c r="B23" s="123"/>
      <c r="C23" s="123"/>
      <c r="D23" s="123"/>
      <c r="E23" s="123"/>
      <c r="F23" s="129" t="s">
        <v>123</v>
      </c>
      <c r="G23" s="368" t="s">
        <v>124</v>
      </c>
      <c r="H23" s="368"/>
      <c r="I23" s="368"/>
      <c r="J23" s="368"/>
      <c r="K23" s="368"/>
      <c r="L23" s="368"/>
      <c r="M23" s="368"/>
      <c r="N23" s="368"/>
      <c r="O23" s="368"/>
      <c r="P23" s="368"/>
      <c r="Q23" s="123"/>
      <c r="R23" s="123"/>
      <c r="S23" s="123"/>
      <c r="T23" s="133"/>
      <c r="U23" s="123"/>
      <c r="V23" s="123"/>
      <c r="W23" s="123"/>
      <c r="X23" s="129" t="s">
        <v>114</v>
      </c>
      <c r="Y23" s="368" t="s">
        <v>125</v>
      </c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123"/>
      <c r="AQ23" s="129" t="s">
        <v>6</v>
      </c>
      <c r="AR23" s="368" t="s">
        <v>126</v>
      </c>
      <c r="AS23" s="368"/>
      <c r="AT23" s="368"/>
      <c r="AU23" s="368"/>
      <c r="AV23" s="368"/>
      <c r="AW23" s="368"/>
      <c r="AX23" s="368"/>
      <c r="AY23" s="368"/>
      <c r="AZ23" s="133"/>
      <c r="BA23" s="133"/>
      <c r="BB23" s="123"/>
      <c r="BC23" s="133"/>
      <c r="BD23" s="133"/>
      <c r="BE23" s="123"/>
    </row>
    <row r="26" spans="1:60" s="136" customFormat="1" ht="13.5" customHeight="1" x14ac:dyDescent="0.2">
      <c r="A26" s="344" t="s">
        <v>106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134"/>
      <c r="BA26" s="134"/>
      <c r="BB26" s="135"/>
      <c r="BC26" s="134"/>
      <c r="BD26" s="134"/>
      <c r="BE26" s="135"/>
    </row>
    <row r="27" spans="1:60" ht="13.5" customHeight="1" x14ac:dyDescent="0.15">
      <c r="A27" s="345"/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345"/>
      <c r="AP27" s="345"/>
      <c r="AQ27" s="345"/>
      <c r="AR27" s="345"/>
      <c r="AS27" s="345"/>
      <c r="AT27" s="345"/>
      <c r="AU27" s="345"/>
      <c r="AV27" s="345"/>
      <c r="AW27" s="345"/>
      <c r="AX27" s="345"/>
      <c r="AY27" s="345"/>
      <c r="AZ27" s="345"/>
      <c r="BA27" s="345"/>
      <c r="BB27" s="345"/>
      <c r="BC27" s="345"/>
      <c r="BD27" s="345"/>
      <c r="BE27" s="345"/>
    </row>
    <row r="28" spans="1:60" s="136" customFormat="1" ht="13.5" customHeight="1" x14ac:dyDescent="0.2">
      <c r="A28" s="346" t="s">
        <v>107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 t="s">
        <v>25</v>
      </c>
      <c r="T28" s="347"/>
      <c r="U28" s="347"/>
      <c r="V28" s="347"/>
      <c r="W28" s="347"/>
      <c r="X28" s="347"/>
      <c r="Y28" s="347"/>
      <c r="Z28" s="347"/>
      <c r="AA28" s="347"/>
      <c r="AB28" s="348" t="s">
        <v>108</v>
      </c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50"/>
      <c r="AW28" s="346" t="s">
        <v>26</v>
      </c>
      <c r="AX28" s="346"/>
      <c r="AY28" s="346"/>
      <c r="AZ28" s="347" t="s">
        <v>27</v>
      </c>
      <c r="BA28" s="347"/>
      <c r="BB28" s="347"/>
      <c r="BC28" s="347" t="s">
        <v>7</v>
      </c>
      <c r="BD28" s="347"/>
      <c r="BE28" s="347"/>
    </row>
    <row r="29" spans="1:60" s="136" customFormat="1" ht="33" customHeight="1" x14ac:dyDescent="0.2">
      <c r="A29" s="346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 t="s">
        <v>4</v>
      </c>
      <c r="AC29" s="347"/>
      <c r="AD29" s="347"/>
      <c r="AE29" s="347"/>
      <c r="AF29" s="347"/>
      <c r="AG29" s="347"/>
      <c r="AH29" s="347"/>
      <c r="AI29" s="347" t="s">
        <v>109</v>
      </c>
      <c r="AJ29" s="347"/>
      <c r="AK29" s="347"/>
      <c r="AL29" s="347"/>
      <c r="AM29" s="347"/>
      <c r="AN29" s="347"/>
      <c r="AO29" s="347"/>
      <c r="AP29" s="348" t="s">
        <v>8</v>
      </c>
      <c r="AQ29" s="349"/>
      <c r="AR29" s="349"/>
      <c r="AS29" s="349"/>
      <c r="AT29" s="349"/>
      <c r="AU29" s="349"/>
      <c r="AV29" s="350"/>
      <c r="AW29" s="358"/>
      <c r="AX29" s="359"/>
      <c r="AY29" s="359"/>
      <c r="AZ29" s="347"/>
      <c r="BA29" s="351"/>
      <c r="BB29" s="347"/>
      <c r="BC29" s="347"/>
      <c r="BD29" s="351"/>
      <c r="BE29" s="347"/>
    </row>
    <row r="30" spans="1:60" s="136" customFormat="1" ht="14.25" customHeight="1" x14ac:dyDescent="0.2">
      <c r="A30" s="346"/>
      <c r="B30" s="347"/>
      <c r="C30" s="347"/>
      <c r="D30" s="347"/>
      <c r="E30" s="347"/>
      <c r="F30" s="347"/>
      <c r="G30" s="347" t="s">
        <v>110</v>
      </c>
      <c r="H30" s="347"/>
      <c r="I30" s="347"/>
      <c r="J30" s="347"/>
      <c r="K30" s="347"/>
      <c r="L30" s="347"/>
      <c r="M30" s="347" t="s">
        <v>111</v>
      </c>
      <c r="N30" s="347"/>
      <c r="O30" s="347"/>
      <c r="P30" s="347"/>
      <c r="Q30" s="347"/>
      <c r="R30" s="347"/>
      <c r="S30" s="347" t="s">
        <v>7</v>
      </c>
      <c r="T30" s="347"/>
      <c r="U30" s="347"/>
      <c r="V30" s="347" t="s">
        <v>110</v>
      </c>
      <c r="W30" s="347"/>
      <c r="X30" s="347"/>
      <c r="Y30" s="347" t="s">
        <v>111</v>
      </c>
      <c r="Z30" s="347"/>
      <c r="AA30" s="347"/>
      <c r="AB30" s="347" t="s">
        <v>7</v>
      </c>
      <c r="AC30" s="347"/>
      <c r="AD30" s="347"/>
      <c r="AE30" s="347" t="s">
        <v>110</v>
      </c>
      <c r="AF30" s="347"/>
      <c r="AG30" s="347" t="s">
        <v>111</v>
      </c>
      <c r="AH30" s="347"/>
      <c r="AI30" s="347" t="s">
        <v>7</v>
      </c>
      <c r="AJ30" s="347"/>
      <c r="AK30" s="347"/>
      <c r="AL30" s="347" t="s">
        <v>110</v>
      </c>
      <c r="AM30" s="347"/>
      <c r="AN30" s="347" t="s">
        <v>111</v>
      </c>
      <c r="AO30" s="347"/>
      <c r="AP30" s="348" t="s">
        <v>7</v>
      </c>
      <c r="AQ30" s="349"/>
      <c r="AR30" s="350"/>
      <c r="AS30" s="347" t="s">
        <v>110</v>
      </c>
      <c r="AT30" s="347"/>
      <c r="AU30" s="347" t="s">
        <v>111</v>
      </c>
      <c r="AV30" s="347"/>
      <c r="AW30" s="360"/>
      <c r="AX30" s="361"/>
      <c r="AY30" s="361"/>
      <c r="AZ30" s="347"/>
      <c r="BA30" s="347"/>
      <c r="BB30" s="347"/>
      <c r="BC30" s="347"/>
      <c r="BD30" s="347"/>
      <c r="BE30" s="347"/>
    </row>
    <row r="31" spans="1:60" s="136" customFormat="1" ht="36.75" customHeight="1" x14ac:dyDescent="0.2">
      <c r="A31" s="346"/>
      <c r="B31" s="352"/>
      <c r="C31" s="352"/>
      <c r="D31" s="353" t="s">
        <v>113</v>
      </c>
      <c r="E31" s="353"/>
      <c r="F31" s="353"/>
      <c r="G31" s="352" t="s">
        <v>112</v>
      </c>
      <c r="H31" s="352"/>
      <c r="I31" s="352"/>
      <c r="J31" s="353" t="s">
        <v>113</v>
      </c>
      <c r="K31" s="353"/>
      <c r="L31" s="353"/>
      <c r="M31" s="352" t="s">
        <v>112</v>
      </c>
      <c r="N31" s="352"/>
      <c r="O31" s="352"/>
      <c r="P31" s="353" t="s">
        <v>113</v>
      </c>
      <c r="Q31" s="353"/>
      <c r="R31" s="353"/>
      <c r="S31" s="352" t="s">
        <v>112</v>
      </c>
      <c r="T31" s="352"/>
      <c r="U31" s="352"/>
      <c r="V31" s="352" t="s">
        <v>112</v>
      </c>
      <c r="W31" s="352"/>
      <c r="X31" s="352"/>
      <c r="Y31" s="352" t="s">
        <v>112</v>
      </c>
      <c r="Z31" s="352"/>
      <c r="AA31" s="352"/>
      <c r="AB31" s="352" t="s">
        <v>112</v>
      </c>
      <c r="AC31" s="352"/>
      <c r="AD31" s="352"/>
      <c r="AE31" s="352" t="s">
        <v>112</v>
      </c>
      <c r="AF31" s="352"/>
      <c r="AG31" s="352" t="s">
        <v>112</v>
      </c>
      <c r="AH31" s="352"/>
      <c r="AI31" s="352" t="s">
        <v>112</v>
      </c>
      <c r="AJ31" s="352"/>
      <c r="AK31" s="352"/>
      <c r="AL31" s="352" t="s">
        <v>112</v>
      </c>
      <c r="AM31" s="352"/>
      <c r="AN31" s="352" t="s">
        <v>112</v>
      </c>
      <c r="AO31" s="352"/>
      <c r="AP31" s="355" t="s">
        <v>112</v>
      </c>
      <c r="AQ31" s="356"/>
      <c r="AR31" s="357"/>
      <c r="AS31" s="352" t="s">
        <v>112</v>
      </c>
      <c r="AT31" s="352"/>
      <c r="AU31" s="352" t="s">
        <v>112</v>
      </c>
      <c r="AV31" s="352"/>
      <c r="AW31" s="355" t="s">
        <v>112</v>
      </c>
      <c r="AX31" s="356"/>
      <c r="AY31" s="357"/>
      <c r="AZ31" s="352" t="s">
        <v>112</v>
      </c>
      <c r="BA31" s="352"/>
      <c r="BB31" s="352"/>
      <c r="BC31" s="352" t="s">
        <v>112</v>
      </c>
      <c r="BD31" s="352"/>
      <c r="BE31" s="352"/>
    </row>
    <row r="32" spans="1:60" s="136" customFormat="1" ht="13.5" customHeight="1" x14ac:dyDescent="0.2">
      <c r="A32" s="137">
        <v>1</v>
      </c>
      <c r="B32" s="354">
        <f>G32+M32</f>
        <v>39</v>
      </c>
      <c r="C32" s="354"/>
      <c r="D32" s="354">
        <f>J32+P32</f>
        <v>1404</v>
      </c>
      <c r="E32" s="354"/>
      <c r="F32" s="354"/>
      <c r="G32" s="354">
        <v>17</v>
      </c>
      <c r="H32" s="354"/>
      <c r="I32" s="354"/>
      <c r="J32" s="354">
        <f>G32*36</f>
        <v>612</v>
      </c>
      <c r="K32" s="354"/>
      <c r="L32" s="354"/>
      <c r="M32" s="354">
        <v>22</v>
      </c>
      <c r="N32" s="354"/>
      <c r="O32" s="354"/>
      <c r="P32" s="354">
        <f>M32*36</f>
        <v>792</v>
      </c>
      <c r="Q32" s="354"/>
      <c r="R32" s="354"/>
      <c r="S32" s="362">
        <f t="shared" ref="S32:S35" si="0">Y32+V32</f>
        <v>2</v>
      </c>
      <c r="T32" s="363"/>
      <c r="U32" s="364"/>
      <c r="V32" s="354"/>
      <c r="W32" s="354"/>
      <c r="X32" s="354"/>
      <c r="Y32" s="354">
        <v>2</v>
      </c>
      <c r="Z32" s="354"/>
      <c r="AA32" s="354"/>
      <c r="AB32" s="362">
        <f t="shared" ref="AB32" si="1">AH32+AE32</f>
        <v>0</v>
      </c>
      <c r="AC32" s="363"/>
      <c r="AD32" s="364"/>
      <c r="AE32" s="354"/>
      <c r="AF32" s="354"/>
      <c r="AG32" s="354"/>
      <c r="AH32" s="354"/>
      <c r="AI32" s="354">
        <f>AL32+AN32</f>
        <v>0</v>
      </c>
      <c r="AJ32" s="354"/>
      <c r="AK32" s="354"/>
      <c r="AL32" s="354"/>
      <c r="AM32" s="354"/>
      <c r="AN32" s="354"/>
      <c r="AO32" s="354"/>
      <c r="AP32" s="362"/>
      <c r="AQ32" s="363"/>
      <c r="AR32" s="364"/>
      <c r="AS32" s="354"/>
      <c r="AT32" s="354"/>
      <c r="AU32" s="354"/>
      <c r="AV32" s="354"/>
      <c r="AW32" s="362"/>
      <c r="AX32" s="363"/>
      <c r="AY32" s="364"/>
      <c r="AZ32" s="354">
        <v>11</v>
      </c>
      <c r="BA32" s="354"/>
      <c r="BB32" s="354"/>
      <c r="BC32" s="354">
        <f>G32+M32+S32+AB32+AI32+AP32+AZ32</f>
        <v>52</v>
      </c>
      <c r="BD32" s="354"/>
      <c r="BE32" s="354"/>
      <c r="BF32" s="136">
        <f>BC32*36</f>
        <v>1872</v>
      </c>
    </row>
    <row r="33" spans="1:58" s="136" customFormat="1" ht="13.5" customHeight="1" x14ac:dyDescent="0.2">
      <c r="A33" s="137">
        <v>2</v>
      </c>
      <c r="B33" s="354">
        <f t="shared" ref="B33:B35" si="2">G33+M33</f>
        <v>34</v>
      </c>
      <c r="C33" s="354"/>
      <c r="D33" s="354">
        <f t="shared" ref="D33:D35" si="3">J33+P33</f>
        <v>1224</v>
      </c>
      <c r="E33" s="354"/>
      <c r="F33" s="354"/>
      <c r="G33" s="354">
        <v>16</v>
      </c>
      <c r="H33" s="354"/>
      <c r="I33" s="354"/>
      <c r="J33" s="354">
        <f t="shared" ref="J33:J35" si="4">G33*36</f>
        <v>576</v>
      </c>
      <c r="K33" s="354"/>
      <c r="L33" s="354"/>
      <c r="M33" s="354">
        <v>18</v>
      </c>
      <c r="N33" s="354"/>
      <c r="O33" s="354"/>
      <c r="P33" s="354">
        <f t="shared" ref="P33:P35" si="5">M33*36</f>
        <v>648</v>
      </c>
      <c r="Q33" s="354"/>
      <c r="R33" s="354"/>
      <c r="S33" s="362">
        <f t="shared" si="0"/>
        <v>1</v>
      </c>
      <c r="T33" s="363"/>
      <c r="U33" s="364"/>
      <c r="V33" s="354"/>
      <c r="W33" s="354"/>
      <c r="X33" s="354"/>
      <c r="Y33" s="354">
        <v>1</v>
      </c>
      <c r="Z33" s="354"/>
      <c r="AA33" s="354"/>
      <c r="AB33" s="362">
        <f>AE33+AG33</f>
        <v>3</v>
      </c>
      <c r="AC33" s="363"/>
      <c r="AD33" s="364"/>
      <c r="AE33" s="354">
        <v>1</v>
      </c>
      <c r="AF33" s="354"/>
      <c r="AG33" s="354">
        <v>2</v>
      </c>
      <c r="AH33" s="354"/>
      <c r="AI33" s="354">
        <f t="shared" ref="AI33:AI35" si="6">AL33+AN33</f>
        <v>3</v>
      </c>
      <c r="AJ33" s="354"/>
      <c r="AK33" s="354"/>
      <c r="AL33" s="354"/>
      <c r="AM33" s="354"/>
      <c r="AN33" s="354">
        <v>3</v>
      </c>
      <c r="AO33" s="354"/>
      <c r="AP33" s="362"/>
      <c r="AQ33" s="363"/>
      <c r="AR33" s="364"/>
      <c r="AS33" s="354"/>
      <c r="AT33" s="354"/>
      <c r="AU33" s="354"/>
      <c r="AV33" s="354"/>
      <c r="AW33" s="354"/>
      <c r="AX33" s="354"/>
      <c r="AY33" s="354"/>
      <c r="AZ33" s="354">
        <v>11</v>
      </c>
      <c r="BA33" s="354"/>
      <c r="BB33" s="354"/>
      <c r="BC33" s="354">
        <f t="shared" ref="BC33:BC34" si="7">G33+M33+S33+AB33+AI33+AP33+AZ33</f>
        <v>52</v>
      </c>
      <c r="BD33" s="354"/>
      <c r="BE33" s="354"/>
      <c r="BF33" s="136">
        <f t="shared" ref="BF33:BF35" si="8">BC33*36</f>
        <v>1872</v>
      </c>
    </row>
    <row r="34" spans="1:58" s="136" customFormat="1" ht="13.5" customHeight="1" x14ac:dyDescent="0.2">
      <c r="A34" s="137">
        <v>3</v>
      </c>
      <c r="B34" s="354">
        <f t="shared" si="2"/>
        <v>22</v>
      </c>
      <c r="C34" s="354"/>
      <c r="D34" s="354">
        <f t="shared" si="3"/>
        <v>792</v>
      </c>
      <c r="E34" s="354"/>
      <c r="F34" s="354"/>
      <c r="G34" s="354">
        <v>8</v>
      </c>
      <c r="H34" s="354"/>
      <c r="I34" s="354"/>
      <c r="J34" s="354">
        <f t="shared" si="4"/>
        <v>288</v>
      </c>
      <c r="K34" s="354"/>
      <c r="L34" s="354"/>
      <c r="M34" s="354">
        <v>14</v>
      </c>
      <c r="N34" s="354"/>
      <c r="O34" s="354"/>
      <c r="P34" s="354">
        <f t="shared" si="5"/>
        <v>504</v>
      </c>
      <c r="Q34" s="354"/>
      <c r="R34" s="354"/>
      <c r="S34" s="362">
        <f t="shared" si="0"/>
        <v>1</v>
      </c>
      <c r="T34" s="363"/>
      <c r="U34" s="364"/>
      <c r="V34" s="354"/>
      <c r="W34" s="354"/>
      <c r="X34" s="354"/>
      <c r="Y34" s="354">
        <v>1</v>
      </c>
      <c r="Z34" s="354"/>
      <c r="AA34" s="354"/>
      <c r="AB34" s="362">
        <f t="shared" ref="AB34:AB35" si="9">AE34+AG34</f>
        <v>6</v>
      </c>
      <c r="AC34" s="363"/>
      <c r="AD34" s="364"/>
      <c r="AE34" s="354">
        <v>3</v>
      </c>
      <c r="AF34" s="354"/>
      <c r="AG34" s="354">
        <v>3</v>
      </c>
      <c r="AH34" s="354"/>
      <c r="AI34" s="354">
        <f t="shared" si="6"/>
        <v>13</v>
      </c>
      <c r="AJ34" s="354"/>
      <c r="AK34" s="354"/>
      <c r="AL34" s="354">
        <v>6</v>
      </c>
      <c r="AM34" s="354"/>
      <c r="AN34" s="354">
        <v>7</v>
      </c>
      <c r="AO34" s="354"/>
      <c r="AP34" s="362"/>
      <c r="AQ34" s="363"/>
      <c r="AR34" s="364"/>
      <c r="AS34" s="354"/>
      <c r="AT34" s="354"/>
      <c r="AU34" s="354"/>
      <c r="AV34" s="354"/>
      <c r="AW34" s="354"/>
      <c r="AX34" s="354"/>
      <c r="AY34" s="354"/>
      <c r="AZ34" s="354">
        <v>10</v>
      </c>
      <c r="BA34" s="354"/>
      <c r="BB34" s="354"/>
      <c r="BC34" s="354">
        <f t="shared" si="7"/>
        <v>52</v>
      </c>
      <c r="BD34" s="354"/>
      <c r="BE34" s="354"/>
      <c r="BF34" s="136">
        <f t="shared" si="8"/>
        <v>1872</v>
      </c>
    </row>
    <row r="35" spans="1:58" s="136" customFormat="1" ht="13.5" customHeight="1" x14ac:dyDescent="0.2">
      <c r="A35" s="137">
        <v>4</v>
      </c>
      <c r="B35" s="354">
        <f t="shared" si="2"/>
        <v>15</v>
      </c>
      <c r="C35" s="354"/>
      <c r="D35" s="354">
        <f t="shared" si="3"/>
        <v>540</v>
      </c>
      <c r="E35" s="354"/>
      <c r="F35" s="354"/>
      <c r="G35" s="354">
        <v>11</v>
      </c>
      <c r="H35" s="354"/>
      <c r="I35" s="354"/>
      <c r="J35" s="354">
        <f t="shared" si="4"/>
        <v>396</v>
      </c>
      <c r="K35" s="354"/>
      <c r="L35" s="354"/>
      <c r="M35" s="354">
        <v>4</v>
      </c>
      <c r="N35" s="354"/>
      <c r="O35" s="354"/>
      <c r="P35" s="354">
        <f t="shared" si="5"/>
        <v>144</v>
      </c>
      <c r="Q35" s="354"/>
      <c r="R35" s="354"/>
      <c r="S35" s="362">
        <f t="shared" si="0"/>
        <v>2</v>
      </c>
      <c r="T35" s="363"/>
      <c r="U35" s="364"/>
      <c r="V35" s="354">
        <v>1</v>
      </c>
      <c r="W35" s="354"/>
      <c r="X35" s="354"/>
      <c r="Y35" s="354">
        <v>1</v>
      </c>
      <c r="Z35" s="354"/>
      <c r="AA35" s="354"/>
      <c r="AB35" s="362">
        <f t="shared" si="9"/>
        <v>5</v>
      </c>
      <c r="AC35" s="363"/>
      <c r="AD35" s="364"/>
      <c r="AE35" s="354">
        <v>2</v>
      </c>
      <c r="AF35" s="354"/>
      <c r="AG35" s="354">
        <v>3</v>
      </c>
      <c r="AH35" s="354"/>
      <c r="AI35" s="354">
        <f t="shared" si="6"/>
        <v>9</v>
      </c>
      <c r="AJ35" s="354"/>
      <c r="AK35" s="354"/>
      <c r="AL35" s="354">
        <v>3</v>
      </c>
      <c r="AM35" s="354"/>
      <c r="AN35" s="354">
        <v>6</v>
      </c>
      <c r="AO35" s="354"/>
      <c r="AP35" s="362">
        <v>4</v>
      </c>
      <c r="AQ35" s="363"/>
      <c r="AR35" s="364"/>
      <c r="AS35" s="354"/>
      <c r="AT35" s="354"/>
      <c r="AU35" s="354">
        <v>4</v>
      </c>
      <c r="AV35" s="354"/>
      <c r="AW35" s="354">
        <v>6</v>
      </c>
      <c r="AX35" s="354"/>
      <c r="AY35" s="354"/>
      <c r="AZ35" s="354">
        <v>2</v>
      </c>
      <c r="BA35" s="354"/>
      <c r="BB35" s="354"/>
      <c r="BC35" s="354">
        <f>G35+M35+S35+AB35+AI35+AP35+AZ35+AW35</f>
        <v>43</v>
      </c>
      <c r="BD35" s="354"/>
      <c r="BE35" s="354"/>
      <c r="BF35" s="136">
        <f t="shared" si="8"/>
        <v>1548</v>
      </c>
    </row>
    <row r="36" spans="1:58" s="136" customFormat="1" ht="13.5" customHeight="1" x14ac:dyDescent="0.2">
      <c r="A36" s="138" t="s">
        <v>7</v>
      </c>
      <c r="B36" s="365">
        <f>B32+B33+B34+B35</f>
        <v>110</v>
      </c>
      <c r="C36" s="367"/>
      <c r="D36" s="365">
        <f>D32+D33+D34+D35</f>
        <v>3960</v>
      </c>
      <c r="E36" s="366"/>
      <c r="F36" s="367"/>
      <c r="G36" s="365">
        <f>G32+G33+G34+G35</f>
        <v>52</v>
      </c>
      <c r="H36" s="366"/>
      <c r="I36" s="367"/>
      <c r="J36" s="365">
        <f>J32+J33+J34+J35</f>
        <v>1872</v>
      </c>
      <c r="K36" s="366"/>
      <c r="L36" s="367"/>
      <c r="M36" s="365">
        <f>M32+M33+M34+M35</f>
        <v>58</v>
      </c>
      <c r="N36" s="366"/>
      <c r="O36" s="367"/>
      <c r="P36" s="365">
        <f>P32+P33+P34+P35</f>
        <v>2088</v>
      </c>
      <c r="Q36" s="366"/>
      <c r="R36" s="367"/>
      <c r="S36" s="365">
        <f>Y36+V36</f>
        <v>6</v>
      </c>
      <c r="T36" s="366"/>
      <c r="U36" s="367"/>
      <c r="V36" s="365">
        <f>V32+V33+V34+V35</f>
        <v>1</v>
      </c>
      <c r="W36" s="366"/>
      <c r="X36" s="367"/>
      <c r="Y36" s="365">
        <f>Y32+Y33+Y34+Y35</f>
        <v>5</v>
      </c>
      <c r="Z36" s="366"/>
      <c r="AA36" s="367"/>
      <c r="AB36" s="365">
        <f>AB32+AB33+AB34+AB35</f>
        <v>14</v>
      </c>
      <c r="AC36" s="366"/>
      <c r="AD36" s="367"/>
      <c r="AE36" s="365">
        <f>AE32+AE33+AE34+AE35</f>
        <v>6</v>
      </c>
      <c r="AF36" s="367"/>
      <c r="AG36" s="365">
        <f>AG32+AG33+AG34+AG35</f>
        <v>8</v>
      </c>
      <c r="AH36" s="367"/>
      <c r="AI36" s="354">
        <f>AL36+AN36</f>
        <v>25</v>
      </c>
      <c r="AJ36" s="354"/>
      <c r="AK36" s="354"/>
      <c r="AL36" s="365">
        <f>AL32+AL33+AL34+AL35</f>
        <v>9</v>
      </c>
      <c r="AM36" s="367"/>
      <c r="AN36" s="365">
        <f>AN32+AN33+AN34+AN35</f>
        <v>16</v>
      </c>
      <c r="AO36" s="367"/>
      <c r="AP36" s="365">
        <v>4</v>
      </c>
      <c r="AQ36" s="366"/>
      <c r="AR36" s="367"/>
      <c r="AS36" s="365">
        <v>0</v>
      </c>
      <c r="AT36" s="367"/>
      <c r="AU36" s="365">
        <v>4</v>
      </c>
      <c r="AV36" s="367"/>
      <c r="AW36" s="365">
        <v>6</v>
      </c>
      <c r="AX36" s="366"/>
      <c r="AY36" s="367"/>
      <c r="AZ36" s="365">
        <f>AZ32+AZ33+AZ34+AZ35</f>
        <v>34</v>
      </c>
      <c r="BA36" s="366"/>
      <c r="BB36" s="367"/>
      <c r="BC36" s="365">
        <f>BC32+BC33+BC34+BC35</f>
        <v>199</v>
      </c>
      <c r="BD36" s="366"/>
      <c r="BE36" s="367"/>
      <c r="BF36" s="136">
        <f>BF32+BF33+BF34+BF35</f>
        <v>7164</v>
      </c>
    </row>
    <row r="37" spans="1:58" s="136" customFormat="1" ht="13.5" customHeight="1" x14ac:dyDescent="0.2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49"/>
  <sheetViews>
    <sheetView topLeftCell="A4" zoomScale="90" zoomScaleNormal="90" workbookViewId="0">
      <pane xSplit="11" ySplit="4" topLeftCell="L8" activePane="bottomRight" state="frozen"/>
      <selection activeCell="A4" sqref="A4"/>
      <selection pane="topRight" activeCell="L4" sqref="L4"/>
      <selection pane="bottomLeft" activeCell="A8" sqref="A8"/>
      <selection pane="bottomRight" activeCell="H21" sqref="H21"/>
    </sheetView>
  </sheetViews>
  <sheetFormatPr defaultColWidth="9.33203125" defaultRowHeight="15" x14ac:dyDescent="0.2"/>
  <cols>
    <col min="1" max="1" width="15.5" style="22" customWidth="1"/>
    <col min="2" max="2" width="41.6640625" style="295" customWidth="1"/>
    <col min="3" max="3" width="9.33203125" style="27"/>
    <col min="4" max="7" width="9.33203125" style="19"/>
    <col min="8" max="8" width="12.33203125" style="63" customWidth="1"/>
    <col min="9" max="9" width="9.33203125" style="22"/>
    <col min="10" max="10" width="10" style="26" customWidth="1"/>
    <col min="11" max="12" width="9.33203125" style="19"/>
    <col min="13" max="20" width="9.33203125" style="22"/>
    <col min="21" max="21" width="8.83203125" style="296" customWidth="1"/>
    <col min="22" max="22" width="8.83203125" style="297" customWidth="1"/>
    <col min="23" max="23" width="8.83203125" style="294" customWidth="1"/>
    <col min="24" max="24" width="9.5" style="19" customWidth="1"/>
    <col min="25" max="34" width="8.83203125" style="19" customWidth="1"/>
    <col min="35" max="16384" width="9.33203125" style="19"/>
  </cols>
  <sheetData>
    <row r="1" spans="1:38" s="139" customFormat="1" ht="12" x14ac:dyDescent="0.2">
      <c r="A1" s="385" t="s">
        <v>40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</row>
    <row r="2" spans="1:38" s="30" customFormat="1" ht="5.25" customHeight="1" x14ac:dyDescent="0.2">
      <c r="A2" s="387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</row>
    <row r="3" spans="1:38" s="30" customFormat="1" ht="19.5" customHeight="1" thickBot="1" x14ac:dyDescent="0.25">
      <c r="A3" s="389" t="s">
        <v>5</v>
      </c>
      <c r="B3" s="390" t="s">
        <v>60</v>
      </c>
      <c r="C3" s="392" t="s">
        <v>64</v>
      </c>
      <c r="D3" s="392"/>
      <c r="E3" s="392"/>
      <c r="F3" s="392"/>
      <c r="G3" s="392"/>
      <c r="H3" s="391" t="s">
        <v>41</v>
      </c>
      <c r="I3" s="392" t="s">
        <v>34</v>
      </c>
      <c r="J3" s="393"/>
      <c r="K3" s="393"/>
      <c r="L3" s="393"/>
      <c r="M3" s="393"/>
      <c r="N3" s="393"/>
      <c r="O3" s="393"/>
      <c r="P3" s="393"/>
      <c r="Q3" s="392"/>
      <c r="R3" s="392"/>
      <c r="S3" s="392"/>
      <c r="T3" s="392"/>
      <c r="U3" s="392" t="s">
        <v>42</v>
      </c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392"/>
      <c r="AH3" s="392"/>
    </row>
    <row r="4" spans="1:38" s="30" customFormat="1" ht="39.75" customHeight="1" thickBot="1" x14ac:dyDescent="0.25">
      <c r="A4" s="389"/>
      <c r="B4" s="390"/>
      <c r="C4" s="392"/>
      <c r="D4" s="392"/>
      <c r="E4" s="392"/>
      <c r="F4" s="392"/>
      <c r="G4" s="392"/>
      <c r="H4" s="391"/>
      <c r="I4" s="394" t="s">
        <v>62</v>
      </c>
      <c r="J4" s="395" t="s">
        <v>39</v>
      </c>
      <c r="K4" s="396"/>
      <c r="L4" s="397"/>
      <c r="M4" s="397"/>
      <c r="N4" s="397"/>
      <c r="O4" s="397"/>
      <c r="P4" s="398"/>
      <c r="Q4" s="380" t="s">
        <v>210</v>
      </c>
      <c r="R4" s="372" t="s">
        <v>211</v>
      </c>
      <c r="S4" s="391" t="s">
        <v>200</v>
      </c>
      <c r="T4" s="391" t="s">
        <v>26</v>
      </c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</row>
    <row r="5" spans="1:38" s="30" customFormat="1" ht="21" customHeight="1" x14ac:dyDescent="0.2">
      <c r="A5" s="389"/>
      <c r="B5" s="390"/>
      <c r="C5" s="392"/>
      <c r="D5" s="392"/>
      <c r="E5" s="392"/>
      <c r="F5" s="392"/>
      <c r="G5" s="392"/>
      <c r="H5" s="391"/>
      <c r="I5" s="394"/>
      <c r="J5" s="400" t="s">
        <v>67</v>
      </c>
      <c r="K5" s="378" t="s">
        <v>216</v>
      </c>
      <c r="L5" s="375" t="s">
        <v>63</v>
      </c>
      <c r="M5" s="376"/>
      <c r="N5" s="377"/>
      <c r="O5" s="383" t="s">
        <v>65</v>
      </c>
      <c r="P5" s="384"/>
      <c r="Q5" s="381"/>
      <c r="R5" s="373"/>
      <c r="S5" s="391"/>
      <c r="T5" s="391"/>
      <c r="U5" s="399" t="s">
        <v>43</v>
      </c>
      <c r="V5" s="399"/>
      <c r="W5" s="399" t="s">
        <v>44</v>
      </c>
      <c r="X5" s="402"/>
      <c r="Y5" s="402"/>
      <c r="Z5" s="402"/>
      <c r="AA5" s="399" t="s">
        <v>45</v>
      </c>
      <c r="AB5" s="402"/>
      <c r="AC5" s="402"/>
      <c r="AD5" s="402"/>
      <c r="AE5" s="399" t="s">
        <v>46</v>
      </c>
      <c r="AF5" s="402"/>
      <c r="AG5" s="402"/>
      <c r="AH5" s="402"/>
    </row>
    <row r="6" spans="1:38" s="30" customFormat="1" ht="139.5" thickBot="1" x14ac:dyDescent="0.25">
      <c r="A6" s="389"/>
      <c r="B6" s="390"/>
      <c r="C6" s="120" t="s">
        <v>47</v>
      </c>
      <c r="D6" s="120" t="s">
        <v>48</v>
      </c>
      <c r="E6" s="120" t="s">
        <v>61</v>
      </c>
      <c r="F6" s="120" t="s">
        <v>199</v>
      </c>
      <c r="G6" s="120" t="s">
        <v>68</v>
      </c>
      <c r="H6" s="391"/>
      <c r="I6" s="394"/>
      <c r="J6" s="401"/>
      <c r="K6" s="379"/>
      <c r="L6" s="59" t="s">
        <v>35</v>
      </c>
      <c r="M6" s="60" t="s">
        <v>36</v>
      </c>
      <c r="N6" s="61" t="s">
        <v>271</v>
      </c>
      <c r="O6" s="122" t="s">
        <v>37</v>
      </c>
      <c r="P6" s="62" t="s">
        <v>38</v>
      </c>
      <c r="Q6" s="382"/>
      <c r="R6" s="374"/>
      <c r="S6" s="391"/>
      <c r="T6" s="391"/>
      <c r="U6" s="28" t="s">
        <v>181</v>
      </c>
      <c r="V6" s="28" t="s">
        <v>292</v>
      </c>
      <c r="W6" s="55" t="s">
        <v>201</v>
      </c>
      <c r="X6" s="28" t="s">
        <v>315</v>
      </c>
      <c r="Y6" s="54" t="s">
        <v>202</v>
      </c>
      <c r="Z6" s="28" t="s">
        <v>314</v>
      </c>
      <c r="AA6" s="53" t="s">
        <v>203</v>
      </c>
      <c r="AB6" s="28" t="s">
        <v>294</v>
      </c>
      <c r="AC6" s="54" t="s">
        <v>204</v>
      </c>
      <c r="AD6" s="28" t="s">
        <v>316</v>
      </c>
      <c r="AE6" s="53" t="s">
        <v>205</v>
      </c>
      <c r="AF6" s="28" t="s">
        <v>317</v>
      </c>
      <c r="AG6" s="53" t="s">
        <v>206</v>
      </c>
      <c r="AH6" s="28" t="s">
        <v>295</v>
      </c>
    </row>
    <row r="7" spans="1:38" s="30" customFormat="1" ht="12" x14ac:dyDescent="0.2">
      <c r="A7" s="121">
        <v>1</v>
      </c>
      <c r="B7" s="52">
        <v>2</v>
      </c>
      <c r="C7" s="29">
        <v>3</v>
      </c>
      <c r="D7" s="121">
        <v>4</v>
      </c>
      <c r="E7" s="121">
        <v>5</v>
      </c>
      <c r="F7" s="121">
        <v>6</v>
      </c>
      <c r="G7" s="121">
        <v>7</v>
      </c>
      <c r="H7" s="29">
        <v>8</v>
      </c>
      <c r="I7" s="121">
        <v>9</v>
      </c>
      <c r="J7" s="58">
        <v>10</v>
      </c>
      <c r="K7" s="58">
        <v>11</v>
      </c>
      <c r="L7" s="58"/>
      <c r="M7" s="58">
        <v>12</v>
      </c>
      <c r="N7" s="58">
        <v>13</v>
      </c>
      <c r="O7" s="58">
        <v>14</v>
      </c>
      <c r="P7" s="58">
        <v>15</v>
      </c>
      <c r="Q7" s="121">
        <v>16</v>
      </c>
      <c r="R7" s="121">
        <v>17</v>
      </c>
      <c r="S7" s="121">
        <v>18</v>
      </c>
      <c r="T7" s="121">
        <v>19</v>
      </c>
      <c r="U7" s="121">
        <v>20</v>
      </c>
      <c r="V7" s="121">
        <v>21</v>
      </c>
      <c r="W7" s="121">
        <v>22</v>
      </c>
      <c r="X7" s="121">
        <v>23</v>
      </c>
      <c r="Y7" s="121">
        <v>24</v>
      </c>
      <c r="Z7" s="121">
        <v>25</v>
      </c>
      <c r="AA7" s="121">
        <v>26</v>
      </c>
      <c r="AB7" s="121">
        <v>27</v>
      </c>
      <c r="AC7" s="121">
        <v>28</v>
      </c>
      <c r="AD7" s="121">
        <v>29</v>
      </c>
      <c r="AE7" s="121">
        <v>30</v>
      </c>
      <c r="AF7" s="121">
        <v>31</v>
      </c>
      <c r="AG7" s="121">
        <v>32</v>
      </c>
      <c r="AH7" s="121">
        <v>33</v>
      </c>
    </row>
    <row r="8" spans="1:38" s="30" customFormat="1" ht="58.5" customHeight="1" x14ac:dyDescent="0.2">
      <c r="A8" s="140"/>
      <c r="B8" s="141" t="s">
        <v>66</v>
      </c>
      <c r="C8" s="68">
        <f>C10+C25+C32+C43</f>
        <v>19</v>
      </c>
      <c r="D8" s="68">
        <f>D10+D25+D32+D43</f>
        <v>0</v>
      </c>
      <c r="E8" s="68">
        <f>E10+E25+E32+E43</f>
        <v>39</v>
      </c>
      <c r="F8" s="68">
        <f>F10+F25+F32+F43</f>
        <v>3</v>
      </c>
      <c r="G8" s="68">
        <f>G10+G25+G32+G43</f>
        <v>32</v>
      </c>
      <c r="H8" s="68">
        <f>H10+H25+H32+H43+H77</f>
        <v>5940</v>
      </c>
      <c r="I8" s="68">
        <f t="shared" ref="I8:P8" si="0">I10+I25+I32+I43+I77</f>
        <v>190</v>
      </c>
      <c r="J8" s="68">
        <f t="shared" si="0"/>
        <v>4868</v>
      </c>
      <c r="K8" s="68">
        <f t="shared" si="0"/>
        <v>2986</v>
      </c>
      <c r="L8" s="68">
        <f t="shared" si="0"/>
        <v>1804</v>
      </c>
      <c r="M8" s="68">
        <f t="shared" si="0"/>
        <v>1798</v>
      </c>
      <c r="N8" s="68">
        <f t="shared" si="0"/>
        <v>82</v>
      </c>
      <c r="O8" s="68">
        <f>O10+O25+O32+O43+O77</f>
        <v>504</v>
      </c>
      <c r="P8" s="68">
        <f t="shared" si="0"/>
        <v>900</v>
      </c>
      <c r="Q8" s="68">
        <f>Q10+Q25+Q32+Q43</f>
        <v>104</v>
      </c>
      <c r="R8" s="68">
        <f>R10+R25+R32+R43</f>
        <v>28</v>
      </c>
      <c r="S8" s="68">
        <f>S10+S25+S32+S43</f>
        <v>84</v>
      </c>
      <c r="T8" s="68">
        <f t="shared" ref="T8:AH8" si="1">T10+T25+T32+T43+T77</f>
        <v>216</v>
      </c>
      <c r="U8" s="68">
        <f t="shared" si="1"/>
        <v>612</v>
      </c>
      <c r="V8" s="68">
        <f t="shared" si="1"/>
        <v>792</v>
      </c>
      <c r="W8" s="68">
        <f t="shared" si="1"/>
        <v>8</v>
      </c>
      <c r="X8" s="68">
        <f t="shared" si="1"/>
        <v>604</v>
      </c>
      <c r="Y8" s="68">
        <f t="shared" si="1"/>
        <v>72</v>
      </c>
      <c r="Z8" s="68">
        <f t="shared" si="1"/>
        <v>756</v>
      </c>
      <c r="AA8" s="68">
        <f t="shared" si="1"/>
        <v>2</v>
      </c>
      <c r="AB8" s="68">
        <f t="shared" si="1"/>
        <v>610</v>
      </c>
      <c r="AC8" s="68">
        <f t="shared" si="1"/>
        <v>54</v>
      </c>
      <c r="AD8" s="68">
        <f t="shared" si="1"/>
        <v>810</v>
      </c>
      <c r="AE8" s="68">
        <f t="shared" si="1"/>
        <v>30</v>
      </c>
      <c r="AF8" s="68">
        <f t="shared" si="1"/>
        <v>546</v>
      </c>
      <c r="AG8" s="68">
        <f t="shared" si="1"/>
        <v>24</v>
      </c>
      <c r="AH8" s="68">
        <f t="shared" si="1"/>
        <v>804</v>
      </c>
      <c r="AJ8" s="142"/>
      <c r="AK8" s="143"/>
      <c r="AL8" s="143"/>
    </row>
    <row r="9" spans="1:38" s="148" customFormat="1" ht="31.5" customHeight="1" thickBot="1" x14ac:dyDescent="0.25">
      <c r="A9" s="144"/>
      <c r="B9" s="145" t="s">
        <v>24</v>
      </c>
      <c r="C9" s="146"/>
      <c r="D9" s="146"/>
      <c r="E9" s="146"/>
      <c r="F9" s="146"/>
      <c r="G9" s="146"/>
      <c r="H9" s="147">
        <f t="shared" ref="H9:P9" si="2">H10+H25+H32+H45+H46+H49+H51+H52+H55+H57+H60+H62+H65+H67+H70+H72+H75</f>
        <v>4176</v>
      </c>
      <c r="I9" s="147">
        <f>I10+I25+I32+I43</f>
        <v>190</v>
      </c>
      <c r="J9" s="147">
        <f t="shared" si="2"/>
        <v>3860</v>
      </c>
      <c r="K9" s="147">
        <f t="shared" si="2"/>
        <v>1834</v>
      </c>
      <c r="L9" s="147">
        <f t="shared" si="2"/>
        <v>1936</v>
      </c>
      <c r="M9" s="147">
        <f t="shared" si="2"/>
        <v>1834</v>
      </c>
      <c r="N9" s="147">
        <f t="shared" si="2"/>
        <v>82</v>
      </c>
      <c r="O9" s="147">
        <f t="shared" si="2"/>
        <v>0</v>
      </c>
      <c r="P9" s="147">
        <f t="shared" si="2"/>
        <v>0</v>
      </c>
      <c r="Q9" s="147"/>
      <c r="R9" s="147"/>
      <c r="S9" s="147"/>
      <c r="T9" s="147">
        <f t="shared" ref="T9:AH9" si="3">T10+T25+T32+T45+T46+T49+T51+T52+T55+T57+T60+T62+T65+T67+T70+T72+T75</f>
        <v>0</v>
      </c>
      <c r="U9" s="147">
        <f t="shared" si="3"/>
        <v>612</v>
      </c>
      <c r="V9" s="147">
        <f t="shared" si="3"/>
        <v>792</v>
      </c>
      <c r="W9" s="147">
        <f t="shared" si="3"/>
        <v>8</v>
      </c>
      <c r="X9" s="147">
        <f t="shared" si="3"/>
        <v>568</v>
      </c>
      <c r="Y9" s="147">
        <f t="shared" si="3"/>
        <v>72</v>
      </c>
      <c r="Z9" s="147">
        <f>Z10+Z25+Z32+Z76+Z45+Z72</f>
        <v>576</v>
      </c>
      <c r="AA9" s="147">
        <f t="shared" si="3"/>
        <v>2</v>
      </c>
      <c r="AB9" s="147">
        <f t="shared" si="3"/>
        <v>286</v>
      </c>
      <c r="AC9" s="147">
        <f t="shared" si="3"/>
        <v>54</v>
      </c>
      <c r="AD9" s="147">
        <f t="shared" si="3"/>
        <v>450</v>
      </c>
      <c r="AE9" s="147">
        <f t="shared" si="3"/>
        <v>30</v>
      </c>
      <c r="AF9" s="147">
        <f t="shared" si="3"/>
        <v>366</v>
      </c>
      <c r="AG9" s="147">
        <f t="shared" si="3"/>
        <v>24</v>
      </c>
      <c r="AH9" s="147">
        <f t="shared" si="3"/>
        <v>120</v>
      </c>
      <c r="AK9" s="149"/>
      <c r="AL9" s="149"/>
    </row>
    <row r="10" spans="1:38" s="153" customFormat="1" ht="20.25" customHeight="1" thickBot="1" x14ac:dyDescent="0.25">
      <c r="A10" s="150" t="s">
        <v>296</v>
      </c>
      <c r="B10" s="150" t="s">
        <v>217</v>
      </c>
      <c r="C10" s="151">
        <v>4</v>
      </c>
      <c r="D10" s="151">
        <v>0</v>
      </c>
      <c r="E10" s="151">
        <v>8</v>
      </c>
      <c r="F10" s="151">
        <v>1</v>
      </c>
      <c r="G10" s="151">
        <v>6</v>
      </c>
      <c r="H10" s="152">
        <f>SUM(H11:H24)</f>
        <v>1476</v>
      </c>
      <c r="I10" s="152">
        <f t="shared" ref="I10:AH10" si="4">I11+I12+I13+I14+I15+I16+I17+I18+I19+I20+I21+I22+I23+I24</f>
        <v>0</v>
      </c>
      <c r="J10" s="152">
        <f t="shared" si="4"/>
        <v>1404</v>
      </c>
      <c r="K10" s="152">
        <f t="shared" si="4"/>
        <v>662</v>
      </c>
      <c r="L10" s="152">
        <f t="shared" si="4"/>
        <v>742</v>
      </c>
      <c r="M10" s="152">
        <f t="shared" si="4"/>
        <v>662</v>
      </c>
      <c r="N10" s="152">
        <f t="shared" si="4"/>
        <v>32</v>
      </c>
      <c r="O10" s="152">
        <f t="shared" si="4"/>
        <v>0</v>
      </c>
      <c r="P10" s="152">
        <f t="shared" si="4"/>
        <v>0</v>
      </c>
      <c r="Q10" s="152">
        <f t="shared" si="4"/>
        <v>40</v>
      </c>
      <c r="R10" s="152">
        <f t="shared" si="4"/>
        <v>8</v>
      </c>
      <c r="S10" s="152">
        <f t="shared" si="4"/>
        <v>24</v>
      </c>
      <c r="T10" s="152">
        <f t="shared" si="4"/>
        <v>0</v>
      </c>
      <c r="U10" s="152">
        <f t="shared" si="4"/>
        <v>578</v>
      </c>
      <c r="V10" s="152">
        <f t="shared" si="4"/>
        <v>754</v>
      </c>
      <c r="W10" s="152">
        <f t="shared" si="4"/>
        <v>0</v>
      </c>
      <c r="X10" s="152">
        <f t="shared" si="4"/>
        <v>34</v>
      </c>
      <c r="Y10" s="152">
        <f t="shared" si="4"/>
        <v>0</v>
      </c>
      <c r="Z10" s="152">
        <f t="shared" si="4"/>
        <v>38</v>
      </c>
      <c r="AA10" s="152">
        <f t="shared" si="4"/>
        <v>0</v>
      </c>
      <c r="AB10" s="152">
        <f t="shared" si="4"/>
        <v>0</v>
      </c>
      <c r="AC10" s="152">
        <f t="shared" si="4"/>
        <v>0</v>
      </c>
      <c r="AD10" s="152">
        <f t="shared" si="4"/>
        <v>0</v>
      </c>
      <c r="AE10" s="152">
        <f t="shared" si="4"/>
        <v>0</v>
      </c>
      <c r="AF10" s="152">
        <f t="shared" si="4"/>
        <v>0</v>
      </c>
      <c r="AG10" s="152">
        <f t="shared" si="4"/>
        <v>0</v>
      </c>
      <c r="AH10" s="152">
        <f t="shared" si="4"/>
        <v>0</v>
      </c>
    </row>
    <row r="11" spans="1:38" s="148" customFormat="1" x14ac:dyDescent="0.25">
      <c r="A11" s="154" t="s">
        <v>297</v>
      </c>
      <c r="B11" s="154" t="s">
        <v>49</v>
      </c>
      <c r="C11" s="69">
        <v>2</v>
      </c>
      <c r="D11" s="69"/>
      <c r="E11" s="155"/>
      <c r="F11" s="69"/>
      <c r="G11" s="69"/>
      <c r="H11" s="156">
        <f>J11+I11+Q11+R11+S11+N11</f>
        <v>72</v>
      </c>
      <c r="I11" s="69"/>
      <c r="J11" s="81">
        <f>U11+V11</f>
        <v>54</v>
      </c>
      <c r="K11" s="82">
        <f t="shared" ref="K11" si="5">M11+O11+P11</f>
        <v>36</v>
      </c>
      <c r="L11" s="193">
        <f t="shared" ref="L11" si="6">J11-M11</f>
        <v>18</v>
      </c>
      <c r="M11" s="299">
        <v>36</v>
      </c>
      <c r="N11" s="69"/>
      <c r="O11" s="69"/>
      <c r="P11" s="69"/>
      <c r="Q11" s="70">
        <v>10</v>
      </c>
      <c r="R11" s="70">
        <v>2</v>
      </c>
      <c r="S11" s="70">
        <v>6</v>
      </c>
      <c r="T11" s="69"/>
      <c r="U11" s="157">
        <v>34</v>
      </c>
      <c r="V11" s="157">
        <v>20</v>
      </c>
      <c r="W11" s="158"/>
      <c r="X11" s="103"/>
      <c r="Y11" s="103"/>
      <c r="Z11" s="159"/>
      <c r="AA11" s="103"/>
      <c r="AB11" s="103"/>
      <c r="AC11" s="103"/>
      <c r="AD11" s="103"/>
      <c r="AE11" s="103"/>
      <c r="AF11" s="103"/>
      <c r="AG11" s="103"/>
      <c r="AH11" s="160"/>
    </row>
    <row r="12" spans="1:38" s="30" customFormat="1" x14ac:dyDescent="0.25">
      <c r="A12" s="161" t="s">
        <v>298</v>
      </c>
      <c r="B12" s="161" t="s">
        <v>50</v>
      </c>
      <c r="C12" s="162"/>
      <c r="D12" s="70"/>
      <c r="E12" s="70">
        <v>2</v>
      </c>
      <c r="F12" s="70"/>
      <c r="G12" s="70"/>
      <c r="H12" s="156">
        <f t="shared" ref="H12:H23" si="7">J12+I12+Q12+R12+S12+N12</f>
        <v>108</v>
      </c>
      <c r="I12" s="70"/>
      <c r="J12" s="81">
        <f t="shared" ref="J12:J24" si="8">U12+V12</f>
        <v>108</v>
      </c>
      <c r="K12" s="82">
        <f t="shared" ref="K12:K24" si="9">M12+O12+P12</f>
        <v>97</v>
      </c>
      <c r="L12" s="82">
        <f t="shared" ref="L12:L24" si="10">J12-M12</f>
        <v>11</v>
      </c>
      <c r="M12" s="298">
        <v>97</v>
      </c>
      <c r="N12" s="70"/>
      <c r="O12" s="70"/>
      <c r="P12" s="70"/>
      <c r="Q12" s="70"/>
      <c r="R12" s="70"/>
      <c r="S12" s="70"/>
      <c r="T12" s="70"/>
      <c r="U12" s="163">
        <v>44</v>
      </c>
      <c r="V12" s="163">
        <v>64</v>
      </c>
      <c r="W12" s="164"/>
      <c r="X12" s="75"/>
      <c r="Y12" s="75"/>
      <c r="Z12" s="147"/>
      <c r="AA12" s="75"/>
      <c r="AB12" s="75"/>
      <c r="AC12" s="75"/>
      <c r="AD12" s="75"/>
      <c r="AE12" s="75"/>
      <c r="AF12" s="75"/>
      <c r="AG12" s="75"/>
      <c r="AH12" s="165"/>
    </row>
    <row r="13" spans="1:38" s="30" customFormat="1" x14ac:dyDescent="0.25">
      <c r="A13" s="161" t="s">
        <v>299</v>
      </c>
      <c r="B13" s="161" t="s">
        <v>0</v>
      </c>
      <c r="C13" s="70"/>
      <c r="D13" s="70" t="s">
        <v>218</v>
      </c>
      <c r="E13" s="70">
        <v>2</v>
      </c>
      <c r="F13" s="70"/>
      <c r="G13" s="166"/>
      <c r="H13" s="156">
        <f t="shared" si="7"/>
        <v>136</v>
      </c>
      <c r="I13" s="70"/>
      <c r="J13" s="81">
        <f t="shared" si="8"/>
        <v>136</v>
      </c>
      <c r="K13" s="82">
        <f t="shared" si="9"/>
        <v>16</v>
      </c>
      <c r="L13" s="82">
        <f t="shared" si="10"/>
        <v>120</v>
      </c>
      <c r="M13" s="163">
        <v>16</v>
      </c>
      <c r="N13" s="70"/>
      <c r="O13" s="70"/>
      <c r="P13" s="70"/>
      <c r="Q13" s="70"/>
      <c r="R13" s="70"/>
      <c r="S13" s="70"/>
      <c r="T13" s="70"/>
      <c r="U13" s="163">
        <v>68</v>
      </c>
      <c r="V13" s="163">
        <v>68</v>
      </c>
      <c r="W13" s="164"/>
      <c r="X13" s="75"/>
      <c r="Y13" s="75"/>
      <c r="Z13" s="147"/>
      <c r="AA13" s="75"/>
      <c r="AB13" s="75"/>
      <c r="AC13" s="75"/>
      <c r="AD13" s="75"/>
      <c r="AE13" s="75"/>
      <c r="AF13" s="75"/>
      <c r="AG13" s="75"/>
      <c r="AH13" s="165"/>
    </row>
    <row r="14" spans="1:38" s="30" customFormat="1" x14ac:dyDescent="0.25">
      <c r="A14" s="161" t="s">
        <v>300</v>
      </c>
      <c r="B14" s="167" t="s">
        <v>213</v>
      </c>
      <c r="C14" s="70"/>
      <c r="D14" s="70"/>
      <c r="E14" s="70">
        <v>2</v>
      </c>
      <c r="F14" s="70"/>
      <c r="G14" s="70"/>
      <c r="H14" s="156">
        <f t="shared" si="7"/>
        <v>72</v>
      </c>
      <c r="I14" s="70"/>
      <c r="J14" s="81">
        <f t="shared" si="8"/>
        <v>72</v>
      </c>
      <c r="K14" s="82">
        <f t="shared" si="9"/>
        <v>34</v>
      </c>
      <c r="L14" s="82">
        <f t="shared" si="10"/>
        <v>38</v>
      </c>
      <c r="M14" s="163">
        <v>34</v>
      </c>
      <c r="N14" s="70"/>
      <c r="O14" s="70"/>
      <c r="P14" s="70"/>
      <c r="Q14" s="70"/>
      <c r="R14" s="70"/>
      <c r="S14" s="70"/>
      <c r="T14" s="70"/>
      <c r="U14" s="163">
        <v>34</v>
      </c>
      <c r="V14" s="163">
        <v>38</v>
      </c>
      <c r="W14" s="164"/>
      <c r="X14" s="75"/>
      <c r="Y14" s="75"/>
      <c r="Z14" s="147"/>
      <c r="AA14" s="75"/>
      <c r="AB14" s="75"/>
      <c r="AC14" s="75"/>
      <c r="AD14" s="75"/>
      <c r="AE14" s="75"/>
      <c r="AF14" s="75"/>
      <c r="AG14" s="75"/>
      <c r="AH14" s="165"/>
    </row>
    <row r="15" spans="1:38" s="30" customFormat="1" x14ac:dyDescent="0.25">
      <c r="A15" s="161" t="s">
        <v>301</v>
      </c>
      <c r="B15" s="161" t="s">
        <v>214</v>
      </c>
      <c r="C15" s="70"/>
      <c r="D15" s="70"/>
      <c r="E15" s="70">
        <v>4</v>
      </c>
      <c r="F15" s="70"/>
      <c r="G15" s="70"/>
      <c r="H15" s="156">
        <f t="shared" si="7"/>
        <v>72</v>
      </c>
      <c r="I15" s="70"/>
      <c r="J15" s="81">
        <f>U15+V15+X15+Z15</f>
        <v>72</v>
      </c>
      <c r="K15" s="82">
        <f t="shared" si="9"/>
        <v>34</v>
      </c>
      <c r="L15" s="82">
        <f t="shared" si="10"/>
        <v>38</v>
      </c>
      <c r="M15" s="163">
        <v>34</v>
      </c>
      <c r="N15" s="70"/>
      <c r="O15" s="70"/>
      <c r="P15" s="70"/>
      <c r="Q15" s="70"/>
      <c r="R15" s="70"/>
      <c r="S15" s="70"/>
      <c r="T15" s="70"/>
      <c r="U15" s="163"/>
      <c r="V15" s="163"/>
      <c r="W15" s="164"/>
      <c r="X15" s="75">
        <v>34</v>
      </c>
      <c r="Y15" s="75"/>
      <c r="Z15" s="168">
        <v>38</v>
      </c>
      <c r="AA15" s="75"/>
      <c r="AB15" s="75"/>
      <c r="AC15" s="75"/>
      <c r="AD15" s="75"/>
      <c r="AE15" s="75"/>
      <c r="AF15" s="75"/>
      <c r="AG15" s="75"/>
      <c r="AH15" s="165"/>
    </row>
    <row r="16" spans="1:38" s="30" customFormat="1" x14ac:dyDescent="0.25">
      <c r="A16" s="161" t="s">
        <v>302</v>
      </c>
      <c r="B16" s="161" t="s">
        <v>219</v>
      </c>
      <c r="C16" s="70"/>
      <c r="D16" s="70"/>
      <c r="E16" s="169">
        <v>2</v>
      </c>
      <c r="F16" s="70"/>
      <c r="G16" s="70"/>
      <c r="H16" s="156">
        <f t="shared" si="7"/>
        <v>72</v>
      </c>
      <c r="I16" s="70"/>
      <c r="J16" s="81">
        <f t="shared" si="8"/>
        <v>72</v>
      </c>
      <c r="K16" s="82">
        <f t="shared" si="9"/>
        <v>70</v>
      </c>
      <c r="L16" s="82">
        <f t="shared" si="10"/>
        <v>2</v>
      </c>
      <c r="M16" s="163">
        <v>70</v>
      </c>
      <c r="N16" s="70"/>
      <c r="O16" s="70"/>
      <c r="P16" s="70"/>
      <c r="Q16" s="70"/>
      <c r="R16" s="70"/>
      <c r="S16" s="70"/>
      <c r="T16" s="70"/>
      <c r="U16" s="163">
        <v>34</v>
      </c>
      <c r="V16" s="163">
        <v>38</v>
      </c>
      <c r="W16" s="164"/>
      <c r="X16" s="75"/>
      <c r="Y16" s="75"/>
      <c r="Z16" s="147"/>
      <c r="AA16" s="75"/>
      <c r="AB16" s="75"/>
      <c r="AC16" s="75"/>
      <c r="AD16" s="75"/>
      <c r="AE16" s="75"/>
      <c r="AF16" s="75"/>
      <c r="AG16" s="75"/>
      <c r="AH16" s="165"/>
    </row>
    <row r="17" spans="1:34" s="30" customFormat="1" x14ac:dyDescent="0.25">
      <c r="A17" s="161" t="s">
        <v>303</v>
      </c>
      <c r="B17" s="161" t="s">
        <v>2</v>
      </c>
      <c r="C17" s="70">
        <v>2</v>
      </c>
      <c r="D17" s="70" t="s">
        <v>218</v>
      </c>
      <c r="E17" s="70"/>
      <c r="F17" s="70"/>
      <c r="G17" s="70" t="s">
        <v>291</v>
      </c>
      <c r="H17" s="156">
        <f t="shared" si="7"/>
        <v>340</v>
      </c>
      <c r="I17" s="70"/>
      <c r="J17" s="81">
        <f t="shared" si="8"/>
        <v>322</v>
      </c>
      <c r="K17" s="82">
        <f t="shared" si="9"/>
        <v>94</v>
      </c>
      <c r="L17" s="82">
        <f t="shared" si="10"/>
        <v>228</v>
      </c>
      <c r="M17" s="298">
        <v>94</v>
      </c>
      <c r="N17" s="70"/>
      <c r="O17" s="70"/>
      <c r="P17" s="70"/>
      <c r="Q17" s="70">
        <v>10</v>
      </c>
      <c r="R17" s="70">
        <v>2</v>
      </c>
      <c r="S17" s="70">
        <v>6</v>
      </c>
      <c r="T17" s="70"/>
      <c r="U17" s="170">
        <v>126</v>
      </c>
      <c r="V17" s="170">
        <v>196</v>
      </c>
      <c r="W17" s="164"/>
      <c r="X17" s="75"/>
      <c r="Y17" s="75"/>
      <c r="Z17" s="147"/>
      <c r="AA17" s="75"/>
      <c r="AB17" s="75"/>
      <c r="AC17" s="75"/>
      <c r="AD17" s="75"/>
      <c r="AE17" s="75"/>
      <c r="AF17" s="75"/>
      <c r="AG17" s="75"/>
      <c r="AH17" s="165"/>
    </row>
    <row r="18" spans="1:34" s="30" customFormat="1" ht="12.75" customHeight="1" x14ac:dyDescent="0.25">
      <c r="A18" s="161" t="s">
        <v>304</v>
      </c>
      <c r="B18" s="161" t="s">
        <v>51</v>
      </c>
      <c r="C18" s="70">
        <v>2</v>
      </c>
      <c r="D18" s="166"/>
      <c r="E18" s="166"/>
      <c r="F18" s="166"/>
      <c r="G18" s="70"/>
      <c r="H18" s="156">
        <f t="shared" si="7"/>
        <v>108</v>
      </c>
      <c r="I18" s="70"/>
      <c r="J18" s="81">
        <f t="shared" si="8"/>
        <v>90</v>
      </c>
      <c r="K18" s="82">
        <f t="shared" si="9"/>
        <v>80</v>
      </c>
      <c r="L18" s="82">
        <f t="shared" si="10"/>
        <v>10</v>
      </c>
      <c r="M18" s="163">
        <v>80</v>
      </c>
      <c r="N18" s="166"/>
      <c r="O18" s="70"/>
      <c r="P18" s="70"/>
      <c r="Q18" s="70">
        <v>10</v>
      </c>
      <c r="R18" s="70">
        <v>2</v>
      </c>
      <c r="S18" s="70">
        <v>6</v>
      </c>
      <c r="T18" s="70"/>
      <c r="U18" s="163">
        <v>34</v>
      </c>
      <c r="V18" s="163">
        <v>56</v>
      </c>
      <c r="W18" s="164"/>
      <c r="X18" s="75"/>
      <c r="Y18" s="75"/>
      <c r="Z18" s="147"/>
      <c r="AA18" s="75"/>
      <c r="AB18" s="75"/>
      <c r="AC18" s="75"/>
      <c r="AD18" s="75"/>
      <c r="AE18" s="75"/>
      <c r="AF18" s="75"/>
      <c r="AG18" s="75"/>
      <c r="AH18" s="165"/>
    </row>
    <row r="19" spans="1:34" s="30" customFormat="1" ht="15.75" customHeight="1" x14ac:dyDescent="0.25">
      <c r="A19" s="161" t="s">
        <v>305</v>
      </c>
      <c r="B19" s="167" t="s">
        <v>1</v>
      </c>
      <c r="C19" s="166"/>
      <c r="D19" s="70">
        <v>1</v>
      </c>
      <c r="E19" s="70">
        <v>2</v>
      </c>
      <c r="F19" s="70"/>
      <c r="G19" s="70"/>
      <c r="H19" s="156">
        <f t="shared" si="7"/>
        <v>72</v>
      </c>
      <c r="I19" s="161"/>
      <c r="J19" s="81">
        <f t="shared" si="8"/>
        <v>72</v>
      </c>
      <c r="K19" s="82">
        <f t="shared" si="9"/>
        <v>66</v>
      </c>
      <c r="L19" s="82">
        <f t="shared" si="10"/>
        <v>6</v>
      </c>
      <c r="M19" s="163">
        <v>66</v>
      </c>
      <c r="N19" s="70"/>
      <c r="O19" s="70"/>
      <c r="P19" s="70"/>
      <c r="Q19" s="70"/>
      <c r="R19" s="70"/>
      <c r="S19" s="70"/>
      <c r="T19" s="70"/>
      <c r="U19" s="163">
        <v>34</v>
      </c>
      <c r="V19" s="163">
        <v>38</v>
      </c>
      <c r="W19" s="164"/>
      <c r="X19" s="113"/>
      <c r="Y19" s="113"/>
      <c r="Z19" s="147"/>
      <c r="AA19" s="113"/>
      <c r="AB19" s="113"/>
      <c r="AC19" s="113"/>
      <c r="AD19" s="113"/>
      <c r="AE19" s="113"/>
      <c r="AF19" s="113"/>
      <c r="AG19" s="113"/>
      <c r="AH19" s="171"/>
    </row>
    <row r="20" spans="1:34" s="148" customFormat="1" ht="30" x14ac:dyDescent="0.25">
      <c r="A20" s="161" t="s">
        <v>306</v>
      </c>
      <c r="B20" s="167" t="s">
        <v>281</v>
      </c>
      <c r="C20" s="70"/>
      <c r="D20" s="70"/>
      <c r="E20" s="70">
        <v>2</v>
      </c>
      <c r="F20" s="70"/>
      <c r="G20" s="70"/>
      <c r="H20" s="156">
        <f t="shared" si="7"/>
        <v>68</v>
      </c>
      <c r="I20" s="161"/>
      <c r="J20" s="81">
        <f t="shared" si="8"/>
        <v>68</v>
      </c>
      <c r="K20" s="82">
        <f t="shared" si="9"/>
        <v>46</v>
      </c>
      <c r="L20" s="82">
        <f t="shared" si="10"/>
        <v>22</v>
      </c>
      <c r="M20" s="163">
        <v>46</v>
      </c>
      <c r="N20" s="70"/>
      <c r="O20" s="70"/>
      <c r="P20" s="70"/>
      <c r="Q20" s="172"/>
      <c r="R20" s="172"/>
      <c r="S20" s="172"/>
      <c r="T20" s="70"/>
      <c r="U20" s="163">
        <v>34</v>
      </c>
      <c r="V20" s="163">
        <v>34</v>
      </c>
      <c r="W20" s="173"/>
      <c r="X20" s="75"/>
      <c r="Y20" s="75"/>
      <c r="Z20" s="147"/>
      <c r="AA20" s="75"/>
      <c r="AB20" s="75"/>
      <c r="AC20" s="75"/>
      <c r="AD20" s="75"/>
      <c r="AE20" s="75"/>
      <c r="AF20" s="75"/>
      <c r="AG20" s="75"/>
      <c r="AH20" s="165"/>
    </row>
    <row r="21" spans="1:34" s="30" customFormat="1" x14ac:dyDescent="0.25">
      <c r="A21" s="161" t="s">
        <v>307</v>
      </c>
      <c r="B21" s="161" t="s">
        <v>70</v>
      </c>
      <c r="C21" s="70">
        <v>2</v>
      </c>
      <c r="D21" s="166"/>
      <c r="E21" s="70"/>
      <c r="F21" s="70"/>
      <c r="G21" s="70" t="s">
        <v>291</v>
      </c>
      <c r="H21" s="156">
        <f t="shared" si="7"/>
        <v>180</v>
      </c>
      <c r="I21" s="161"/>
      <c r="J21" s="81">
        <f t="shared" si="8"/>
        <v>162</v>
      </c>
      <c r="K21" s="82">
        <f t="shared" si="9"/>
        <v>36</v>
      </c>
      <c r="L21" s="82">
        <f t="shared" si="10"/>
        <v>126</v>
      </c>
      <c r="M21" s="163">
        <v>36</v>
      </c>
      <c r="N21" s="70"/>
      <c r="O21" s="70"/>
      <c r="P21" s="70"/>
      <c r="Q21" s="70">
        <v>10</v>
      </c>
      <c r="R21" s="70">
        <v>2</v>
      </c>
      <c r="S21" s="70">
        <v>6</v>
      </c>
      <c r="T21" s="70"/>
      <c r="U21" s="163">
        <v>68</v>
      </c>
      <c r="V21" s="163">
        <v>94</v>
      </c>
      <c r="W21" s="174"/>
      <c r="X21" s="75"/>
      <c r="Y21" s="75"/>
      <c r="Z21" s="147"/>
      <c r="AA21" s="75"/>
      <c r="AB21" s="75"/>
      <c r="AC21" s="75"/>
      <c r="AD21" s="75"/>
      <c r="AE21" s="75"/>
      <c r="AF21" s="75"/>
      <c r="AG21" s="75"/>
      <c r="AH21" s="165"/>
    </row>
    <row r="22" spans="1:34" s="30" customFormat="1" x14ac:dyDescent="0.25">
      <c r="A22" s="161" t="s">
        <v>308</v>
      </c>
      <c r="B22" s="167" t="s">
        <v>71</v>
      </c>
      <c r="C22" s="70"/>
      <c r="D22" s="70"/>
      <c r="E22" s="70">
        <v>2</v>
      </c>
      <c r="F22" s="70"/>
      <c r="G22" s="70"/>
      <c r="H22" s="156">
        <f t="shared" si="7"/>
        <v>72</v>
      </c>
      <c r="I22" s="161"/>
      <c r="J22" s="81">
        <f t="shared" si="8"/>
        <v>72</v>
      </c>
      <c r="K22" s="82">
        <f t="shared" si="9"/>
        <v>28</v>
      </c>
      <c r="L22" s="82">
        <f t="shared" si="10"/>
        <v>44</v>
      </c>
      <c r="M22" s="163">
        <v>28</v>
      </c>
      <c r="N22" s="175"/>
      <c r="O22" s="175"/>
      <c r="P22" s="175"/>
      <c r="Q22" s="175"/>
      <c r="R22" s="175"/>
      <c r="S22" s="175"/>
      <c r="T22" s="175"/>
      <c r="U22" s="163">
        <v>34</v>
      </c>
      <c r="V22" s="163">
        <v>38</v>
      </c>
      <c r="W22" s="164"/>
      <c r="X22" s="75"/>
      <c r="Y22" s="75"/>
      <c r="Z22" s="147"/>
      <c r="AA22" s="75"/>
      <c r="AB22" s="75"/>
      <c r="AC22" s="75"/>
      <c r="AD22" s="75"/>
      <c r="AE22" s="75"/>
      <c r="AF22" s="75"/>
      <c r="AG22" s="75"/>
      <c r="AH22" s="165"/>
    </row>
    <row r="23" spans="1:34" s="30" customFormat="1" x14ac:dyDescent="0.25">
      <c r="A23" s="161" t="s">
        <v>309</v>
      </c>
      <c r="B23" s="161" t="s">
        <v>72</v>
      </c>
      <c r="C23" s="176"/>
      <c r="D23" s="176"/>
      <c r="E23" s="70">
        <v>2</v>
      </c>
      <c r="F23" s="176"/>
      <c r="G23" s="176"/>
      <c r="H23" s="156">
        <f t="shared" si="7"/>
        <v>72</v>
      </c>
      <c r="I23" s="161"/>
      <c r="J23" s="81">
        <f t="shared" si="8"/>
        <v>72</v>
      </c>
      <c r="K23" s="82">
        <f t="shared" si="9"/>
        <v>25</v>
      </c>
      <c r="L23" s="82">
        <f t="shared" si="10"/>
        <v>47</v>
      </c>
      <c r="M23" s="177">
        <v>25</v>
      </c>
      <c r="N23" s="176"/>
      <c r="O23" s="176"/>
      <c r="P23" s="176"/>
      <c r="Q23" s="176"/>
      <c r="R23" s="176"/>
      <c r="S23" s="176"/>
      <c r="T23" s="176"/>
      <c r="U23" s="177">
        <v>34</v>
      </c>
      <c r="V23" s="177">
        <v>38</v>
      </c>
      <c r="W23" s="164"/>
      <c r="X23" s="75"/>
      <c r="Y23" s="75"/>
      <c r="Z23" s="147"/>
      <c r="AA23" s="75"/>
      <c r="AB23" s="75"/>
      <c r="AC23" s="75"/>
      <c r="AD23" s="75"/>
      <c r="AE23" s="75"/>
      <c r="AF23" s="75"/>
      <c r="AG23" s="75"/>
      <c r="AH23" s="165"/>
    </row>
    <row r="24" spans="1:34" s="30" customFormat="1" ht="15.75" thickBot="1" x14ac:dyDescent="0.3">
      <c r="A24" s="178" t="s">
        <v>218</v>
      </c>
      <c r="B24" s="178" t="s">
        <v>215</v>
      </c>
      <c r="C24" s="71"/>
      <c r="D24" s="71"/>
      <c r="E24" s="71"/>
      <c r="F24" s="71" t="s">
        <v>318</v>
      </c>
      <c r="G24" s="71"/>
      <c r="H24" s="156">
        <f>J24+I24+Q24+R24+S24</f>
        <v>32</v>
      </c>
      <c r="I24" s="71"/>
      <c r="J24" s="81">
        <f t="shared" si="8"/>
        <v>32</v>
      </c>
      <c r="K24" s="82">
        <f t="shared" si="9"/>
        <v>0</v>
      </c>
      <c r="L24" s="82">
        <f t="shared" si="10"/>
        <v>32</v>
      </c>
      <c r="M24" s="71"/>
      <c r="N24" s="179">
        <v>32</v>
      </c>
      <c r="O24" s="71"/>
      <c r="P24" s="71"/>
      <c r="Q24" s="71"/>
      <c r="R24" s="71"/>
      <c r="S24" s="71"/>
      <c r="T24" s="71"/>
      <c r="U24" s="180"/>
      <c r="V24" s="180">
        <v>32</v>
      </c>
      <c r="W24" s="181"/>
      <c r="X24" s="182"/>
      <c r="Y24" s="182"/>
      <c r="Z24" s="147"/>
      <c r="AA24" s="182"/>
      <c r="AB24" s="182"/>
      <c r="AC24" s="182"/>
      <c r="AD24" s="182"/>
      <c r="AE24" s="182"/>
      <c r="AF24" s="182"/>
      <c r="AG24" s="182"/>
      <c r="AH24" s="183"/>
    </row>
    <row r="25" spans="1:34" s="189" customFormat="1" ht="29.25" customHeight="1" thickBot="1" x14ac:dyDescent="0.25">
      <c r="A25" s="184" t="s">
        <v>220</v>
      </c>
      <c r="B25" s="185" t="s">
        <v>221</v>
      </c>
      <c r="C25" s="186">
        <v>1</v>
      </c>
      <c r="D25" s="186"/>
      <c r="E25" s="187">
        <v>4</v>
      </c>
      <c r="F25" s="186"/>
      <c r="G25" s="186">
        <v>5</v>
      </c>
      <c r="H25" s="188">
        <f>H26+H27+H28+H29+H30+H31</f>
        <v>540</v>
      </c>
      <c r="I25" s="187">
        <f>I26+I27+I28+I29+I30+I31</f>
        <v>20</v>
      </c>
      <c r="J25" s="187">
        <f>J26+J27+J28+J29+J30+J31</f>
        <v>520</v>
      </c>
      <c r="K25" s="187">
        <f t="shared" ref="K25:AH25" si="11">K26+K27+K28+K29+K30+K31</f>
        <v>276</v>
      </c>
      <c r="L25" s="187">
        <f t="shared" si="11"/>
        <v>244</v>
      </c>
      <c r="M25" s="187">
        <f t="shared" si="11"/>
        <v>276</v>
      </c>
      <c r="N25" s="187">
        <f t="shared" si="11"/>
        <v>0</v>
      </c>
      <c r="O25" s="187">
        <f t="shared" si="11"/>
        <v>0</v>
      </c>
      <c r="P25" s="187">
        <f t="shared" si="11"/>
        <v>0</v>
      </c>
      <c r="Q25" s="187">
        <f t="shared" si="11"/>
        <v>0</v>
      </c>
      <c r="R25" s="187">
        <f t="shared" si="11"/>
        <v>0</v>
      </c>
      <c r="S25" s="187">
        <f t="shared" si="11"/>
        <v>0</v>
      </c>
      <c r="T25" s="187">
        <f t="shared" si="11"/>
        <v>0</v>
      </c>
      <c r="U25" s="187">
        <f t="shared" si="11"/>
        <v>0</v>
      </c>
      <c r="V25" s="187">
        <f t="shared" si="11"/>
        <v>0</v>
      </c>
      <c r="W25" s="187">
        <f t="shared" si="11"/>
        <v>0</v>
      </c>
      <c r="X25" s="187">
        <f>X26+X27+X28+X29+X30+X31</f>
        <v>212</v>
      </c>
      <c r="Y25" s="187">
        <f t="shared" si="11"/>
        <v>18</v>
      </c>
      <c r="Z25" s="187">
        <f t="shared" si="11"/>
        <v>88</v>
      </c>
      <c r="AA25" s="187">
        <f t="shared" si="11"/>
        <v>0</v>
      </c>
      <c r="AB25" s="187">
        <f t="shared" si="11"/>
        <v>94</v>
      </c>
      <c r="AC25" s="187">
        <f t="shared" si="11"/>
        <v>2</v>
      </c>
      <c r="AD25" s="187">
        <f t="shared" si="11"/>
        <v>56</v>
      </c>
      <c r="AE25" s="187">
        <f t="shared" si="11"/>
        <v>0</v>
      </c>
      <c r="AF25" s="187">
        <f t="shared" si="11"/>
        <v>30</v>
      </c>
      <c r="AG25" s="187">
        <f t="shared" si="11"/>
        <v>0</v>
      </c>
      <c r="AH25" s="187">
        <f t="shared" si="11"/>
        <v>40</v>
      </c>
    </row>
    <row r="26" spans="1:34" s="30" customFormat="1" ht="15.75" customHeight="1" x14ac:dyDescent="0.25">
      <c r="A26" s="190" t="s">
        <v>222</v>
      </c>
      <c r="B26" s="191" t="s">
        <v>223</v>
      </c>
      <c r="C26" s="103"/>
      <c r="D26" s="192"/>
      <c r="E26" s="103">
        <v>4</v>
      </c>
      <c r="F26" s="192"/>
      <c r="G26" s="103"/>
      <c r="H26" s="156">
        <f>J26+I26+Q26+R26+S26+N26</f>
        <v>72</v>
      </c>
      <c r="I26" s="72">
        <f>W26+Y26+AA26+AC26+AE26+AG26</f>
        <v>4</v>
      </c>
      <c r="J26" s="81">
        <f>X26+Z26+AB26+AD26+AF26+AH26</f>
        <v>68</v>
      </c>
      <c r="K26" s="193">
        <f>M26+O26+P26</f>
        <v>0</v>
      </c>
      <c r="L26" s="193">
        <f>J26-M26</f>
        <v>68</v>
      </c>
      <c r="M26" s="102"/>
      <c r="N26" s="192"/>
      <c r="O26" s="192"/>
      <c r="P26" s="192"/>
      <c r="Q26" s="103"/>
      <c r="R26" s="103"/>
      <c r="S26" s="103"/>
      <c r="T26" s="192"/>
      <c r="U26" s="192"/>
      <c r="V26" s="192"/>
      <c r="W26" s="192"/>
      <c r="X26" s="73">
        <v>36</v>
      </c>
      <c r="Y26" s="73">
        <v>4</v>
      </c>
      <c r="Z26" s="104">
        <v>32</v>
      </c>
      <c r="AA26" s="73"/>
      <c r="AB26" s="73"/>
      <c r="AC26" s="102"/>
      <c r="AD26" s="72"/>
      <c r="AE26" s="154"/>
      <c r="AF26" s="73"/>
      <c r="AG26" s="73"/>
      <c r="AH26" s="102"/>
    </row>
    <row r="27" spans="1:34" s="30" customFormat="1" ht="34.5" customHeight="1" x14ac:dyDescent="0.2">
      <c r="A27" s="194" t="s">
        <v>224</v>
      </c>
      <c r="B27" s="115" t="s">
        <v>225</v>
      </c>
      <c r="C27" s="75"/>
      <c r="D27" s="113"/>
      <c r="E27" s="75">
        <v>6</v>
      </c>
      <c r="F27" s="113"/>
      <c r="G27" s="75" t="s">
        <v>280</v>
      </c>
      <c r="H27" s="80">
        <f t="shared" ref="H27:H31" si="12">J27+I27+Q27+R27+S27+N27</f>
        <v>164</v>
      </c>
      <c r="I27" s="74">
        <f t="shared" ref="I27:I31" si="13">W27+Y27+AA27+AC27+AE27+AG27</f>
        <v>16</v>
      </c>
      <c r="J27" s="81">
        <f t="shared" ref="J27:J31" si="14">X27+Z27+AB27+AD27+AF27+AH27</f>
        <v>148</v>
      </c>
      <c r="K27" s="82">
        <f t="shared" ref="K27:K31" si="15">M27+O27+P27</f>
        <v>82</v>
      </c>
      <c r="L27" s="82">
        <f t="shared" ref="L27:L31" si="16">J27-M27</f>
        <v>66</v>
      </c>
      <c r="M27" s="195">
        <v>82</v>
      </c>
      <c r="N27" s="113"/>
      <c r="O27" s="113"/>
      <c r="P27" s="113"/>
      <c r="Q27" s="75"/>
      <c r="R27" s="75"/>
      <c r="S27" s="75"/>
      <c r="T27" s="113"/>
      <c r="U27" s="113"/>
      <c r="V27" s="113"/>
      <c r="W27" s="75"/>
      <c r="X27" s="75">
        <f>16+36</f>
        <v>52</v>
      </c>
      <c r="Y27" s="75">
        <v>14</v>
      </c>
      <c r="Z27" s="84">
        <f>72-36</f>
        <v>36</v>
      </c>
      <c r="AA27" s="75"/>
      <c r="AB27" s="75">
        <v>24</v>
      </c>
      <c r="AC27" s="75">
        <v>2</v>
      </c>
      <c r="AD27" s="75">
        <v>36</v>
      </c>
      <c r="AE27" s="75"/>
      <c r="AF27" s="75"/>
      <c r="AG27" s="75"/>
      <c r="AH27" s="196"/>
    </row>
    <row r="28" spans="1:34" s="30" customFormat="1" x14ac:dyDescent="0.2">
      <c r="A28" s="194" t="s">
        <v>226</v>
      </c>
      <c r="B28" s="115" t="s">
        <v>3</v>
      </c>
      <c r="C28" s="75"/>
      <c r="D28" s="113"/>
      <c r="E28" s="75">
        <v>3</v>
      </c>
      <c r="F28" s="113"/>
      <c r="G28" s="75"/>
      <c r="H28" s="80">
        <f>J28+I28+Q28+R28+S28+N28</f>
        <v>68</v>
      </c>
      <c r="I28" s="74">
        <f t="shared" si="13"/>
        <v>0</v>
      </c>
      <c r="J28" s="81">
        <f t="shared" si="14"/>
        <v>68</v>
      </c>
      <c r="K28" s="82">
        <f t="shared" si="15"/>
        <v>28</v>
      </c>
      <c r="L28" s="82">
        <f t="shared" si="16"/>
        <v>40</v>
      </c>
      <c r="M28" s="195">
        <v>28</v>
      </c>
      <c r="N28" s="113"/>
      <c r="O28" s="113"/>
      <c r="P28" s="113"/>
      <c r="Q28" s="113"/>
      <c r="R28" s="113"/>
      <c r="S28" s="75"/>
      <c r="T28" s="113"/>
      <c r="U28" s="113"/>
      <c r="V28" s="113"/>
      <c r="W28" s="113"/>
      <c r="X28" s="75">
        <v>68</v>
      </c>
      <c r="Y28" s="75"/>
      <c r="Z28" s="84"/>
      <c r="AA28" s="75"/>
      <c r="AB28" s="75"/>
      <c r="AC28" s="75"/>
      <c r="AD28" s="75"/>
      <c r="AE28" s="75"/>
      <c r="AF28" s="75"/>
      <c r="AG28" s="75"/>
      <c r="AH28" s="75"/>
    </row>
    <row r="29" spans="1:34" s="30" customFormat="1" ht="18" customHeight="1" x14ac:dyDescent="0.2">
      <c r="A29" s="194" t="s">
        <v>227</v>
      </c>
      <c r="B29" s="115" t="s">
        <v>1</v>
      </c>
      <c r="C29" s="113"/>
      <c r="D29" s="113"/>
      <c r="E29" s="75" t="s">
        <v>244</v>
      </c>
      <c r="F29" s="113"/>
      <c r="G29" s="113"/>
      <c r="H29" s="80">
        <f t="shared" si="12"/>
        <v>164</v>
      </c>
      <c r="I29" s="74">
        <f t="shared" si="13"/>
        <v>0</v>
      </c>
      <c r="J29" s="81">
        <f t="shared" si="14"/>
        <v>164</v>
      </c>
      <c r="K29" s="82">
        <f t="shared" si="15"/>
        <v>142</v>
      </c>
      <c r="L29" s="82">
        <f t="shared" si="16"/>
        <v>22</v>
      </c>
      <c r="M29" s="195">
        <v>142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75">
        <v>20</v>
      </c>
      <c r="Y29" s="75"/>
      <c r="Z29" s="84">
        <v>20</v>
      </c>
      <c r="AA29" s="75"/>
      <c r="AB29" s="75">
        <v>34</v>
      </c>
      <c r="AC29" s="75"/>
      <c r="AD29" s="75">
        <v>20</v>
      </c>
      <c r="AE29" s="75"/>
      <c r="AF29" s="75">
        <f>16+14</f>
        <v>30</v>
      </c>
      <c r="AG29" s="75"/>
      <c r="AH29" s="75">
        <v>40</v>
      </c>
    </row>
    <row r="30" spans="1:34" s="30" customFormat="1" ht="20.25" customHeight="1" x14ac:dyDescent="0.25">
      <c r="A30" s="194" t="s">
        <v>228</v>
      </c>
      <c r="B30" s="197" t="s">
        <v>270</v>
      </c>
      <c r="C30" s="195"/>
      <c r="D30" s="195"/>
      <c r="E30" s="195">
        <v>3</v>
      </c>
      <c r="F30" s="195"/>
      <c r="G30" s="195"/>
      <c r="H30" s="80">
        <f t="shared" si="12"/>
        <v>36</v>
      </c>
      <c r="I30" s="74">
        <f t="shared" si="13"/>
        <v>0</v>
      </c>
      <c r="J30" s="81">
        <f t="shared" si="14"/>
        <v>36</v>
      </c>
      <c r="K30" s="82">
        <f t="shared" si="15"/>
        <v>12</v>
      </c>
      <c r="L30" s="82">
        <f t="shared" si="16"/>
        <v>24</v>
      </c>
      <c r="M30" s="195">
        <v>12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>
        <v>36</v>
      </c>
      <c r="Y30" s="195"/>
      <c r="Z30" s="84"/>
      <c r="AA30" s="195"/>
      <c r="AB30" s="195"/>
      <c r="AC30" s="195"/>
      <c r="AD30" s="195"/>
      <c r="AE30" s="195"/>
      <c r="AF30" s="195"/>
      <c r="AG30" s="195"/>
      <c r="AH30" s="195"/>
    </row>
    <row r="31" spans="1:34" s="30" customFormat="1" ht="20.25" customHeight="1" thickBot="1" x14ac:dyDescent="0.25">
      <c r="A31" s="198" t="s">
        <v>269</v>
      </c>
      <c r="B31" s="115" t="s">
        <v>229</v>
      </c>
      <c r="C31" s="199"/>
      <c r="D31" s="199"/>
      <c r="E31" s="199">
        <v>5</v>
      </c>
      <c r="F31" s="199"/>
      <c r="G31" s="199"/>
      <c r="H31" s="200">
        <f t="shared" si="12"/>
        <v>36</v>
      </c>
      <c r="I31" s="76">
        <f t="shared" si="13"/>
        <v>0</v>
      </c>
      <c r="J31" s="201">
        <f t="shared" si="14"/>
        <v>36</v>
      </c>
      <c r="K31" s="202">
        <f t="shared" si="15"/>
        <v>12</v>
      </c>
      <c r="L31" s="202">
        <f t="shared" si="16"/>
        <v>24</v>
      </c>
      <c r="M31" s="199">
        <v>12</v>
      </c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47"/>
      <c r="AA31" s="199"/>
      <c r="AB31" s="199">
        <v>36</v>
      </c>
      <c r="AC31" s="199"/>
      <c r="AD31" s="199"/>
      <c r="AE31" s="199"/>
      <c r="AF31" s="199"/>
      <c r="AG31" s="199"/>
      <c r="AH31" s="199"/>
    </row>
    <row r="32" spans="1:34" s="189" customFormat="1" ht="18" customHeight="1" thickBot="1" x14ac:dyDescent="0.25">
      <c r="A32" s="203" t="s">
        <v>52</v>
      </c>
      <c r="B32" s="204" t="s">
        <v>178</v>
      </c>
      <c r="C32" s="186">
        <v>8</v>
      </c>
      <c r="D32" s="187"/>
      <c r="E32" s="186">
        <v>8</v>
      </c>
      <c r="F32" s="186"/>
      <c r="G32" s="186">
        <v>13</v>
      </c>
      <c r="H32" s="205">
        <f>H33+H34+H35+H36+H37+H38+H39+H40+H41+H42</f>
        <v>882</v>
      </c>
      <c r="I32" s="205">
        <f t="shared" ref="I32:AH32" si="17">I33+I34+I35+I36+I37+I38+I39+I40+I41+I42</f>
        <v>44</v>
      </c>
      <c r="J32" s="205">
        <f t="shared" si="17"/>
        <v>784</v>
      </c>
      <c r="K32" s="205">
        <f t="shared" si="17"/>
        <v>376</v>
      </c>
      <c r="L32" s="205">
        <f t="shared" si="17"/>
        <v>408</v>
      </c>
      <c r="M32" s="205">
        <f t="shared" si="17"/>
        <v>376</v>
      </c>
      <c r="N32" s="205">
        <f t="shared" si="17"/>
        <v>0</v>
      </c>
      <c r="O32" s="205">
        <f t="shared" si="17"/>
        <v>0</v>
      </c>
      <c r="P32" s="205">
        <f t="shared" si="17"/>
        <v>0</v>
      </c>
      <c r="Q32" s="205">
        <f t="shared" si="17"/>
        <v>22</v>
      </c>
      <c r="R32" s="205">
        <f t="shared" si="17"/>
        <v>8</v>
      </c>
      <c r="S32" s="205">
        <f t="shared" si="17"/>
        <v>24</v>
      </c>
      <c r="T32" s="205">
        <f t="shared" si="17"/>
        <v>0</v>
      </c>
      <c r="U32" s="205">
        <f t="shared" si="17"/>
        <v>34</v>
      </c>
      <c r="V32" s="205">
        <f t="shared" si="17"/>
        <v>38</v>
      </c>
      <c r="W32" s="205">
        <f t="shared" si="17"/>
        <v>8</v>
      </c>
      <c r="X32" s="205">
        <f t="shared" si="17"/>
        <v>250</v>
      </c>
      <c r="Y32" s="205">
        <f t="shared" si="17"/>
        <v>30</v>
      </c>
      <c r="Z32" s="205">
        <f t="shared" si="17"/>
        <v>258</v>
      </c>
      <c r="AA32" s="205">
        <f t="shared" si="17"/>
        <v>0</v>
      </c>
      <c r="AB32" s="205">
        <f t="shared" si="17"/>
        <v>66</v>
      </c>
      <c r="AC32" s="205">
        <f t="shared" si="17"/>
        <v>4</v>
      </c>
      <c r="AD32" s="205">
        <f t="shared" si="17"/>
        <v>62</v>
      </c>
      <c r="AE32" s="205">
        <f t="shared" si="17"/>
        <v>2</v>
      </c>
      <c r="AF32" s="205">
        <f t="shared" si="17"/>
        <v>76</v>
      </c>
      <c r="AG32" s="205">
        <f t="shared" si="17"/>
        <v>0</v>
      </c>
      <c r="AH32" s="205">
        <f t="shared" si="17"/>
        <v>0</v>
      </c>
    </row>
    <row r="33" spans="1:34" s="209" customFormat="1" ht="28.5" customHeight="1" x14ac:dyDescent="0.2">
      <c r="A33" s="206" t="s">
        <v>285</v>
      </c>
      <c r="B33" s="191" t="s">
        <v>248</v>
      </c>
      <c r="C33" s="103">
        <v>4</v>
      </c>
      <c r="D33" s="73"/>
      <c r="E33" s="103"/>
      <c r="F33" s="103"/>
      <c r="G33" s="103">
        <v>3</v>
      </c>
      <c r="H33" s="156">
        <f>J33+I33+Q33+R33+S33+N33</f>
        <v>156</v>
      </c>
      <c r="I33" s="72">
        <f>W33+Y33+AA33+AC33+AE33+AG33</f>
        <v>8</v>
      </c>
      <c r="J33" s="81">
        <f>X33+Z33+AB33+AD33+AF33+AH33</f>
        <v>136</v>
      </c>
      <c r="K33" s="193">
        <f>M33+O33+P33</f>
        <v>72</v>
      </c>
      <c r="L33" s="193">
        <f>J33-M33</f>
        <v>64</v>
      </c>
      <c r="M33" s="207">
        <v>72</v>
      </c>
      <c r="N33" s="103"/>
      <c r="O33" s="103"/>
      <c r="P33" s="103"/>
      <c r="Q33" s="75">
        <v>4</v>
      </c>
      <c r="R33" s="75">
        <v>2</v>
      </c>
      <c r="S33" s="75">
        <v>6</v>
      </c>
      <c r="T33" s="103"/>
      <c r="U33" s="103"/>
      <c r="V33" s="103"/>
      <c r="W33" s="103">
        <v>2</v>
      </c>
      <c r="X33" s="103">
        <v>90</v>
      </c>
      <c r="Y33" s="103">
        <v>6</v>
      </c>
      <c r="Z33" s="104">
        <v>46</v>
      </c>
      <c r="AA33" s="103"/>
      <c r="AB33" s="103"/>
      <c r="AC33" s="103"/>
      <c r="AD33" s="103"/>
      <c r="AE33" s="103"/>
      <c r="AF33" s="103"/>
      <c r="AG33" s="103"/>
      <c r="AH33" s="208"/>
    </row>
    <row r="34" spans="1:34" s="30" customFormat="1" ht="15.75" customHeight="1" x14ac:dyDescent="0.2">
      <c r="A34" s="77" t="s">
        <v>73</v>
      </c>
      <c r="B34" s="78" t="s">
        <v>249</v>
      </c>
      <c r="C34" s="75"/>
      <c r="D34" s="195"/>
      <c r="E34" s="75">
        <v>3</v>
      </c>
      <c r="F34" s="75"/>
      <c r="G34" s="75"/>
      <c r="H34" s="80">
        <f>J34+I34+Q34+R34+S34+N34</f>
        <v>54</v>
      </c>
      <c r="I34" s="74">
        <f t="shared" ref="I34:I42" si="18">W34+Y34+AA34+AC34+AE34+AG34</f>
        <v>0</v>
      </c>
      <c r="J34" s="81">
        <f>X34+Z34+AB34+AD34+AF34+AH34+U34+V34</f>
        <v>54</v>
      </c>
      <c r="K34" s="82">
        <f t="shared" ref="K34:K42" si="19">M34+O34+P34</f>
        <v>22</v>
      </c>
      <c r="L34" s="82">
        <f t="shared" ref="L34:L42" si="20">J34-M34</f>
        <v>32</v>
      </c>
      <c r="M34" s="83">
        <v>22</v>
      </c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>
        <v>54</v>
      </c>
      <c r="Y34" s="75"/>
      <c r="Z34" s="84"/>
      <c r="AA34" s="75"/>
      <c r="AB34" s="75"/>
      <c r="AC34" s="75"/>
      <c r="AD34" s="75"/>
      <c r="AE34" s="75"/>
      <c r="AF34" s="75"/>
      <c r="AG34" s="75"/>
      <c r="AH34" s="196"/>
    </row>
    <row r="35" spans="1:34" s="30" customFormat="1" ht="15.75" customHeight="1" x14ac:dyDescent="0.2">
      <c r="A35" s="77" t="s">
        <v>74</v>
      </c>
      <c r="B35" s="78" t="s">
        <v>250</v>
      </c>
      <c r="C35" s="75">
        <v>7</v>
      </c>
      <c r="D35" s="113"/>
      <c r="E35" s="75"/>
      <c r="F35" s="113"/>
      <c r="G35" s="75"/>
      <c r="H35" s="80">
        <f t="shared" ref="H35:H42" si="21">J35+I35+Q35+R35+S35+N35</f>
        <v>96</v>
      </c>
      <c r="I35" s="74">
        <f t="shared" si="18"/>
        <v>2</v>
      </c>
      <c r="J35" s="81">
        <f t="shared" ref="J35:J36" si="22">X35+Z35+AB35+AD35+AF35+AH35+U35+V35</f>
        <v>76</v>
      </c>
      <c r="K35" s="82">
        <f t="shared" si="19"/>
        <v>30</v>
      </c>
      <c r="L35" s="82">
        <f t="shared" si="20"/>
        <v>46</v>
      </c>
      <c r="M35" s="83">
        <v>30</v>
      </c>
      <c r="N35" s="113"/>
      <c r="O35" s="113"/>
      <c r="P35" s="113"/>
      <c r="Q35" s="75">
        <v>10</v>
      </c>
      <c r="R35" s="75">
        <v>2</v>
      </c>
      <c r="S35" s="75">
        <v>6</v>
      </c>
      <c r="T35" s="113"/>
      <c r="U35" s="113"/>
      <c r="V35" s="113"/>
      <c r="W35" s="113"/>
      <c r="X35" s="113"/>
      <c r="Y35" s="113"/>
      <c r="Z35" s="68"/>
      <c r="AA35" s="75"/>
      <c r="AB35" s="75"/>
      <c r="AC35" s="75"/>
      <c r="AD35" s="75"/>
      <c r="AE35" s="75">
        <v>2</v>
      </c>
      <c r="AF35" s="75">
        <v>76</v>
      </c>
      <c r="AG35" s="113"/>
      <c r="AH35" s="113"/>
    </row>
    <row r="36" spans="1:34" s="30" customFormat="1" ht="15" customHeight="1" x14ac:dyDescent="0.2">
      <c r="A36" s="77" t="s">
        <v>75</v>
      </c>
      <c r="B36" s="78" t="s">
        <v>251</v>
      </c>
      <c r="C36" s="113"/>
      <c r="D36" s="75"/>
      <c r="E36" s="75">
        <v>6</v>
      </c>
      <c r="F36" s="75"/>
      <c r="G36" s="75">
        <v>5</v>
      </c>
      <c r="H36" s="80">
        <f t="shared" si="21"/>
        <v>54</v>
      </c>
      <c r="I36" s="74">
        <f t="shared" si="18"/>
        <v>2</v>
      </c>
      <c r="J36" s="81">
        <f t="shared" si="22"/>
        <v>52</v>
      </c>
      <c r="K36" s="82">
        <f t="shared" si="19"/>
        <v>28</v>
      </c>
      <c r="L36" s="82">
        <f t="shared" si="20"/>
        <v>24</v>
      </c>
      <c r="M36" s="83">
        <v>28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84"/>
      <c r="AA36" s="75"/>
      <c r="AB36" s="75">
        <v>22</v>
      </c>
      <c r="AC36" s="75">
        <v>2</v>
      </c>
      <c r="AD36" s="75">
        <v>30</v>
      </c>
      <c r="AE36" s="75"/>
      <c r="AF36" s="75"/>
      <c r="AG36" s="75"/>
      <c r="AH36" s="196"/>
    </row>
    <row r="37" spans="1:34" s="30" customFormat="1" ht="15" customHeight="1" x14ac:dyDescent="0.2">
      <c r="A37" s="77" t="s">
        <v>76</v>
      </c>
      <c r="B37" s="78" t="s">
        <v>180</v>
      </c>
      <c r="C37" s="113"/>
      <c r="D37" s="75"/>
      <c r="E37" s="75">
        <v>2</v>
      </c>
      <c r="F37" s="75"/>
      <c r="G37" s="75">
        <v>1</v>
      </c>
      <c r="H37" s="80">
        <f>J37+I37+Q37+R37+S37+N37</f>
        <v>72</v>
      </c>
      <c r="I37" s="74">
        <v>0</v>
      </c>
      <c r="J37" s="81">
        <f>X37+Z37+AB37+AD37+AF37+AH37+U37+V37</f>
        <v>72</v>
      </c>
      <c r="K37" s="82">
        <f t="shared" si="19"/>
        <v>28</v>
      </c>
      <c r="L37" s="82">
        <f>J37-M37</f>
        <v>44</v>
      </c>
      <c r="M37" s="83">
        <v>28</v>
      </c>
      <c r="N37" s="75"/>
      <c r="O37" s="75"/>
      <c r="P37" s="75"/>
      <c r="Q37" s="75"/>
      <c r="R37" s="75"/>
      <c r="S37" s="113"/>
      <c r="T37" s="75"/>
      <c r="U37" s="75">
        <v>34</v>
      </c>
      <c r="V37" s="75">
        <v>38</v>
      </c>
      <c r="W37" s="75"/>
      <c r="X37" s="75"/>
      <c r="Y37" s="75"/>
      <c r="Z37" s="84"/>
      <c r="AA37" s="75"/>
      <c r="AB37" s="75"/>
      <c r="AC37" s="75"/>
      <c r="AD37" s="75"/>
      <c r="AE37" s="75"/>
      <c r="AF37" s="75"/>
      <c r="AG37" s="75"/>
      <c r="AH37" s="196"/>
    </row>
    <row r="38" spans="1:34" s="30" customFormat="1" ht="15" customHeight="1" x14ac:dyDescent="0.2">
      <c r="A38" s="77" t="s">
        <v>77</v>
      </c>
      <c r="B38" s="78" t="s">
        <v>252</v>
      </c>
      <c r="C38" s="75"/>
      <c r="D38" s="75"/>
      <c r="E38" s="75">
        <v>4</v>
      </c>
      <c r="F38" s="75"/>
      <c r="G38" s="75">
        <v>3</v>
      </c>
      <c r="H38" s="80">
        <f t="shared" si="21"/>
        <v>76</v>
      </c>
      <c r="I38" s="74">
        <f t="shared" si="18"/>
        <v>6</v>
      </c>
      <c r="J38" s="81">
        <f t="shared" ref="J38:J42" si="23">X38+Z38+AB38+AD38+AF38+AH38</f>
        <v>70</v>
      </c>
      <c r="K38" s="82">
        <f t="shared" si="19"/>
        <v>32</v>
      </c>
      <c r="L38" s="82">
        <f t="shared" si="20"/>
        <v>38</v>
      </c>
      <c r="M38" s="83">
        <v>32</v>
      </c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>
        <v>42</v>
      </c>
      <c r="Y38" s="75">
        <v>6</v>
      </c>
      <c r="Z38" s="84">
        <v>28</v>
      </c>
      <c r="AA38" s="75"/>
      <c r="AB38" s="75"/>
      <c r="AC38" s="75"/>
      <c r="AD38" s="75"/>
      <c r="AE38" s="75"/>
      <c r="AF38" s="75"/>
      <c r="AG38" s="75"/>
      <c r="AH38" s="196"/>
    </row>
    <row r="39" spans="1:34" s="30" customFormat="1" ht="15.75" customHeight="1" x14ac:dyDescent="0.2">
      <c r="A39" s="77" t="s">
        <v>78</v>
      </c>
      <c r="B39" s="78" t="s">
        <v>253</v>
      </c>
      <c r="C39" s="75"/>
      <c r="D39" s="75"/>
      <c r="E39" s="75">
        <v>4</v>
      </c>
      <c r="F39" s="75"/>
      <c r="G39" s="75">
        <v>3</v>
      </c>
      <c r="H39" s="80">
        <f t="shared" si="21"/>
        <v>76</v>
      </c>
      <c r="I39" s="74">
        <f t="shared" si="18"/>
        <v>8</v>
      </c>
      <c r="J39" s="81">
        <f t="shared" si="23"/>
        <v>68</v>
      </c>
      <c r="K39" s="82">
        <f t="shared" si="19"/>
        <v>28</v>
      </c>
      <c r="L39" s="82">
        <f t="shared" si="20"/>
        <v>40</v>
      </c>
      <c r="M39" s="83">
        <v>28</v>
      </c>
      <c r="N39" s="75"/>
      <c r="O39" s="75"/>
      <c r="P39" s="75"/>
      <c r="Q39" s="75"/>
      <c r="R39" s="75"/>
      <c r="S39" s="75"/>
      <c r="T39" s="75"/>
      <c r="U39" s="75"/>
      <c r="V39" s="75"/>
      <c r="W39" s="75">
        <v>4</v>
      </c>
      <c r="X39" s="75">
        <v>36</v>
      </c>
      <c r="Y39" s="75">
        <v>4</v>
      </c>
      <c r="Z39" s="84">
        <v>32</v>
      </c>
      <c r="AA39" s="75"/>
      <c r="AB39" s="75"/>
      <c r="AC39" s="75"/>
      <c r="AD39" s="75"/>
      <c r="AE39" s="75"/>
      <c r="AF39" s="75"/>
      <c r="AG39" s="75"/>
      <c r="AH39" s="196"/>
    </row>
    <row r="40" spans="1:34" s="30" customFormat="1" ht="17.25" customHeight="1" x14ac:dyDescent="0.2">
      <c r="A40" s="77" t="s">
        <v>79</v>
      </c>
      <c r="B40" s="78" t="s">
        <v>254</v>
      </c>
      <c r="C40" s="75">
        <v>6</v>
      </c>
      <c r="D40" s="75"/>
      <c r="E40" s="79"/>
      <c r="F40" s="75"/>
      <c r="G40" s="75">
        <v>4.5</v>
      </c>
      <c r="H40" s="80">
        <f t="shared" si="21"/>
        <v>124</v>
      </c>
      <c r="I40" s="74">
        <f t="shared" si="18"/>
        <v>4</v>
      </c>
      <c r="J40" s="81">
        <f t="shared" si="23"/>
        <v>108</v>
      </c>
      <c r="K40" s="82">
        <f t="shared" si="19"/>
        <v>72</v>
      </c>
      <c r="L40" s="82">
        <f t="shared" si="20"/>
        <v>36</v>
      </c>
      <c r="M40" s="83">
        <v>72</v>
      </c>
      <c r="N40" s="75"/>
      <c r="O40" s="75"/>
      <c r="P40" s="75"/>
      <c r="Q40" s="75">
        <v>4</v>
      </c>
      <c r="R40" s="75">
        <v>2</v>
      </c>
      <c r="S40" s="75">
        <v>6</v>
      </c>
      <c r="T40" s="75"/>
      <c r="U40" s="75"/>
      <c r="V40" s="75"/>
      <c r="W40" s="75"/>
      <c r="X40" s="75"/>
      <c r="Y40" s="75">
        <v>2</v>
      </c>
      <c r="Z40" s="84">
        <v>54</v>
      </c>
      <c r="AA40" s="75"/>
      <c r="AB40" s="75">
        <v>22</v>
      </c>
      <c r="AC40" s="75">
        <v>2</v>
      </c>
      <c r="AD40" s="75">
        <f>26+26-20</f>
        <v>32</v>
      </c>
      <c r="AE40" s="75"/>
      <c r="AF40" s="75"/>
      <c r="AG40" s="75"/>
      <c r="AH40" s="75"/>
    </row>
    <row r="41" spans="1:34" s="30" customFormat="1" ht="29.25" customHeight="1" x14ac:dyDescent="0.2">
      <c r="A41" s="77" t="s">
        <v>53</v>
      </c>
      <c r="B41" s="115" t="s">
        <v>255</v>
      </c>
      <c r="C41" s="75">
        <v>4</v>
      </c>
      <c r="D41" s="75"/>
      <c r="E41" s="75"/>
      <c r="F41" s="75"/>
      <c r="G41" s="75">
        <v>3</v>
      </c>
      <c r="H41" s="80">
        <f t="shared" si="21"/>
        <v>90</v>
      </c>
      <c r="I41" s="74">
        <f t="shared" si="18"/>
        <v>6</v>
      </c>
      <c r="J41" s="81">
        <f t="shared" si="23"/>
        <v>72</v>
      </c>
      <c r="K41" s="82">
        <f t="shared" si="19"/>
        <v>32</v>
      </c>
      <c r="L41" s="82">
        <f t="shared" si="20"/>
        <v>40</v>
      </c>
      <c r="M41" s="83">
        <v>32</v>
      </c>
      <c r="N41" s="75"/>
      <c r="O41" s="75"/>
      <c r="P41" s="75"/>
      <c r="Q41" s="75">
        <v>4</v>
      </c>
      <c r="R41" s="75">
        <v>2</v>
      </c>
      <c r="S41" s="75">
        <v>6</v>
      </c>
      <c r="T41" s="75"/>
      <c r="U41" s="75"/>
      <c r="V41" s="75"/>
      <c r="W41" s="75">
        <v>2</v>
      </c>
      <c r="X41" s="74">
        <v>28</v>
      </c>
      <c r="Y41" s="74">
        <v>4</v>
      </c>
      <c r="Z41" s="74">
        <f>20+24</f>
        <v>44</v>
      </c>
      <c r="AA41" s="75"/>
      <c r="AB41" s="74"/>
      <c r="AC41" s="74"/>
      <c r="AD41" s="74"/>
      <c r="AE41" s="74"/>
      <c r="AF41" s="75"/>
      <c r="AG41" s="75"/>
      <c r="AH41" s="75"/>
    </row>
    <row r="42" spans="1:34" s="30" customFormat="1" ht="29.25" customHeight="1" thickBot="1" x14ac:dyDescent="0.25">
      <c r="A42" s="77" t="s">
        <v>256</v>
      </c>
      <c r="B42" s="115" t="s">
        <v>257</v>
      </c>
      <c r="C42" s="75"/>
      <c r="D42" s="75"/>
      <c r="E42" s="75">
        <v>5</v>
      </c>
      <c r="F42" s="75"/>
      <c r="G42" s="75">
        <v>3.4</v>
      </c>
      <c r="H42" s="80">
        <f t="shared" si="21"/>
        <v>84</v>
      </c>
      <c r="I42" s="74">
        <f t="shared" si="18"/>
        <v>8</v>
      </c>
      <c r="J42" s="81">
        <f t="shared" si="23"/>
        <v>76</v>
      </c>
      <c r="K42" s="82">
        <f t="shared" si="19"/>
        <v>32</v>
      </c>
      <c r="L42" s="82">
        <f t="shared" si="20"/>
        <v>44</v>
      </c>
      <c r="M42" s="210">
        <v>32</v>
      </c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>
        <v>8</v>
      </c>
      <c r="Z42" s="84">
        <v>54</v>
      </c>
      <c r="AA42" s="75"/>
      <c r="AB42" s="74">
        <v>22</v>
      </c>
      <c r="AC42" s="74"/>
      <c r="AD42" s="74"/>
      <c r="AE42" s="74"/>
      <c r="AF42" s="75"/>
      <c r="AG42" s="75"/>
      <c r="AH42" s="75"/>
    </row>
    <row r="43" spans="1:34" s="215" customFormat="1" ht="18" customHeight="1" x14ac:dyDescent="0.2">
      <c r="A43" s="211" t="s">
        <v>54</v>
      </c>
      <c r="B43" s="212" t="s">
        <v>179</v>
      </c>
      <c r="C43" s="213">
        <f>C44+C50+C56+C61+C66+C71</f>
        <v>6</v>
      </c>
      <c r="D43" s="213">
        <f t="shared" ref="D43:F43" si="24">D44+D50+D56+D61+D66+D71</f>
        <v>0</v>
      </c>
      <c r="E43" s="213">
        <f t="shared" si="24"/>
        <v>19</v>
      </c>
      <c r="F43" s="213">
        <f t="shared" si="24"/>
        <v>2</v>
      </c>
      <c r="G43" s="214">
        <f>G44+G50+G56+G61+G66+G71</f>
        <v>8</v>
      </c>
      <c r="H43" s="213">
        <f>H44+H50+H56+H61+H66+H71+H76</f>
        <v>2826</v>
      </c>
      <c r="I43" s="213">
        <f>I44+I50+I56+I61+I66+I71</f>
        <v>126</v>
      </c>
      <c r="J43" s="213">
        <f t="shared" ref="J43:W43" si="25">J44+J50+J56+J61+J66</f>
        <v>2160</v>
      </c>
      <c r="K43" s="213">
        <f t="shared" si="25"/>
        <v>1672</v>
      </c>
      <c r="L43" s="213">
        <f t="shared" si="25"/>
        <v>410</v>
      </c>
      <c r="M43" s="213">
        <f t="shared" si="25"/>
        <v>484</v>
      </c>
      <c r="N43" s="213">
        <f t="shared" si="25"/>
        <v>50</v>
      </c>
      <c r="O43" s="213">
        <f>O44+O50+O56+O61+O66+O71</f>
        <v>504</v>
      </c>
      <c r="P43" s="213">
        <f>P44+P50+P56+P61+P66+P71</f>
        <v>900</v>
      </c>
      <c r="Q43" s="213">
        <f>Q44+Q50+Q56+Q61+Q66+Q71</f>
        <v>42</v>
      </c>
      <c r="R43" s="213">
        <f t="shared" ref="R43:S43" si="26">R44+R50+R56+R61+R66+R71</f>
        <v>12</v>
      </c>
      <c r="S43" s="213">
        <f t="shared" si="26"/>
        <v>36</v>
      </c>
      <c r="T43" s="213">
        <f t="shared" si="25"/>
        <v>0</v>
      </c>
      <c r="U43" s="213">
        <f t="shared" si="25"/>
        <v>0</v>
      </c>
      <c r="V43" s="213">
        <f t="shared" si="25"/>
        <v>0</v>
      </c>
      <c r="W43" s="213">
        <f t="shared" si="25"/>
        <v>0</v>
      </c>
      <c r="X43" s="213">
        <f>X44+X50+X56+X61+X66+X71</f>
        <v>108</v>
      </c>
      <c r="Y43" s="213">
        <f t="shared" ref="Y43:AG43" si="27">Y44+Y50+Y56+Y61+Y66+Y71</f>
        <v>24</v>
      </c>
      <c r="Z43" s="213">
        <f>Z44+Z50+Z56+Z61+Z66+Z71</f>
        <v>372</v>
      </c>
      <c r="AA43" s="213">
        <f t="shared" si="27"/>
        <v>2</v>
      </c>
      <c r="AB43" s="213">
        <f t="shared" si="27"/>
        <v>450</v>
      </c>
      <c r="AC43" s="213">
        <f t="shared" si="27"/>
        <v>48</v>
      </c>
      <c r="AD43" s="213">
        <f t="shared" si="27"/>
        <v>692</v>
      </c>
      <c r="AE43" s="213">
        <f t="shared" si="27"/>
        <v>28</v>
      </c>
      <c r="AF43" s="213">
        <f>AF44+AF50+AF56+AF61+AF66+AF71</f>
        <v>440</v>
      </c>
      <c r="AG43" s="213">
        <f t="shared" si="27"/>
        <v>24</v>
      </c>
      <c r="AH43" s="213">
        <f>AH44+AH50+AH56+AH61+AH66+AH71+AH76</f>
        <v>548</v>
      </c>
    </row>
    <row r="44" spans="1:34" s="221" customFormat="1" ht="45" customHeight="1" thickBot="1" x14ac:dyDescent="0.25">
      <c r="A44" s="216" t="s">
        <v>80</v>
      </c>
      <c r="B44" s="217" t="s">
        <v>258</v>
      </c>
      <c r="C44" s="218">
        <v>1</v>
      </c>
      <c r="D44" s="218"/>
      <c r="E44" s="218">
        <v>3</v>
      </c>
      <c r="F44" s="218"/>
      <c r="G44" s="219">
        <v>2</v>
      </c>
      <c r="H44" s="220">
        <f>H45+H46+H47+H48+H49</f>
        <v>592</v>
      </c>
      <c r="I44" s="219">
        <f t="shared" ref="I44:AH44" si="28">I45+I46+I47+I48+I49</f>
        <v>38</v>
      </c>
      <c r="J44" s="219">
        <f t="shared" si="28"/>
        <v>554</v>
      </c>
      <c r="K44" s="219">
        <f t="shared" si="28"/>
        <v>396</v>
      </c>
      <c r="L44" s="219">
        <f t="shared" si="28"/>
        <v>146</v>
      </c>
      <c r="M44" s="219">
        <f t="shared" si="28"/>
        <v>144</v>
      </c>
      <c r="N44" s="219">
        <f t="shared" si="28"/>
        <v>30</v>
      </c>
      <c r="O44" s="219">
        <f t="shared" si="28"/>
        <v>72</v>
      </c>
      <c r="P44" s="219">
        <f t="shared" si="28"/>
        <v>180</v>
      </c>
      <c r="Q44" s="219">
        <f t="shared" si="28"/>
        <v>4</v>
      </c>
      <c r="R44" s="219">
        <f t="shared" si="28"/>
        <v>2</v>
      </c>
      <c r="S44" s="219">
        <f t="shared" si="28"/>
        <v>6</v>
      </c>
      <c r="T44" s="219">
        <f t="shared" si="28"/>
        <v>0</v>
      </c>
      <c r="U44" s="219">
        <f t="shared" si="28"/>
        <v>0</v>
      </c>
      <c r="V44" s="219">
        <f t="shared" si="28"/>
        <v>0</v>
      </c>
      <c r="W44" s="219">
        <f t="shared" si="28"/>
        <v>0</v>
      </c>
      <c r="X44" s="219">
        <f t="shared" si="28"/>
        <v>0</v>
      </c>
      <c r="Y44" s="219">
        <f t="shared" si="28"/>
        <v>12</v>
      </c>
      <c r="Z44" s="219">
        <f t="shared" si="28"/>
        <v>96</v>
      </c>
      <c r="AA44" s="219">
        <f t="shared" si="28"/>
        <v>2</v>
      </c>
      <c r="AB44" s="219">
        <f t="shared" si="28"/>
        <v>234</v>
      </c>
      <c r="AC44" s="219">
        <f t="shared" si="28"/>
        <v>24</v>
      </c>
      <c r="AD44" s="219">
        <f t="shared" si="28"/>
        <v>212</v>
      </c>
      <c r="AE44" s="219">
        <f t="shared" si="28"/>
        <v>0</v>
      </c>
      <c r="AF44" s="219">
        <f t="shared" si="28"/>
        <v>0</v>
      </c>
      <c r="AG44" s="219">
        <f t="shared" si="28"/>
        <v>0</v>
      </c>
      <c r="AH44" s="219">
        <f t="shared" si="28"/>
        <v>0</v>
      </c>
    </row>
    <row r="45" spans="1:34" s="30" customFormat="1" ht="33.75" customHeight="1" x14ac:dyDescent="0.2">
      <c r="A45" s="222" t="s">
        <v>81</v>
      </c>
      <c r="B45" s="206" t="s">
        <v>259</v>
      </c>
      <c r="C45" s="192"/>
      <c r="D45" s="103"/>
      <c r="E45" s="403" t="s">
        <v>293</v>
      </c>
      <c r="F45" s="103">
        <v>6</v>
      </c>
      <c r="G45" s="103">
        <v>4.5</v>
      </c>
      <c r="H45" s="156">
        <f>J45+I45+Q45+R45+S45</f>
        <v>204</v>
      </c>
      <c r="I45" s="72">
        <f t="shared" ref="I45" si="29">W45+Y45+AA45+AC45+AE45+AG45</f>
        <v>28</v>
      </c>
      <c r="J45" s="81">
        <f>X45+Z45+AB45+AD45+AF45+AH45</f>
        <v>176</v>
      </c>
      <c r="K45" s="193">
        <f t="shared" ref="K45" si="30">M45+O45+P45</f>
        <v>72</v>
      </c>
      <c r="L45" s="193">
        <f t="shared" ref="L45" si="31">J45-M45</f>
        <v>104</v>
      </c>
      <c r="M45" s="103">
        <v>72</v>
      </c>
      <c r="N45" s="103">
        <v>30</v>
      </c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>
        <v>12</v>
      </c>
      <c r="Z45" s="104">
        <v>96</v>
      </c>
      <c r="AA45" s="103"/>
      <c r="AB45" s="103">
        <v>36</v>
      </c>
      <c r="AC45" s="103">
        <v>16</v>
      </c>
      <c r="AD45" s="104">
        <v>44</v>
      </c>
      <c r="AE45" s="103"/>
      <c r="AF45" s="103"/>
      <c r="AG45" s="103"/>
      <c r="AH45" s="208"/>
    </row>
    <row r="46" spans="1:34" s="30" customFormat="1" ht="30.75" customHeight="1" x14ac:dyDescent="0.2">
      <c r="A46" s="223" t="s">
        <v>82</v>
      </c>
      <c r="B46" s="77" t="s">
        <v>260</v>
      </c>
      <c r="C46" s="75"/>
      <c r="D46" s="75"/>
      <c r="E46" s="404"/>
      <c r="F46" s="75"/>
      <c r="G46" s="75">
        <v>5</v>
      </c>
      <c r="H46" s="80">
        <f t="shared" ref="H46" si="32">J46+I46+Q46+R46+S46+N46</f>
        <v>124</v>
      </c>
      <c r="I46" s="74">
        <f t="shared" ref="I46" si="33">W46+Y46+AA46+AC46+AE46+AG46</f>
        <v>10</v>
      </c>
      <c r="J46" s="81">
        <f t="shared" ref="J46" si="34">X46+Z46+AB46+AD46+AF46+AH46</f>
        <v>114</v>
      </c>
      <c r="K46" s="82">
        <f t="shared" ref="K46" si="35">M46+O46+P46</f>
        <v>72</v>
      </c>
      <c r="L46" s="82">
        <f t="shared" ref="L46" si="36">J46-M46</f>
        <v>42</v>
      </c>
      <c r="M46" s="75">
        <v>72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84"/>
      <c r="AA46" s="75">
        <v>2</v>
      </c>
      <c r="AB46" s="75">
        <v>54</v>
      </c>
      <c r="AC46" s="75">
        <v>8</v>
      </c>
      <c r="AD46" s="84">
        <v>60</v>
      </c>
      <c r="AE46" s="75"/>
      <c r="AF46" s="75"/>
      <c r="AG46" s="75"/>
      <c r="AH46" s="196"/>
    </row>
    <row r="47" spans="1:34" s="66" customFormat="1" ht="19.5" customHeight="1" x14ac:dyDescent="0.2">
      <c r="A47" s="224" t="s">
        <v>230</v>
      </c>
      <c r="B47" s="225" t="s">
        <v>83</v>
      </c>
      <c r="C47" s="226"/>
      <c r="D47" s="88"/>
      <c r="E47" s="88">
        <v>6</v>
      </c>
      <c r="F47" s="88"/>
      <c r="G47" s="88"/>
      <c r="H47" s="106">
        <v>72</v>
      </c>
      <c r="I47" s="89"/>
      <c r="J47" s="227">
        <f t="shared" ref="J47:J48" si="37">K47+L47</f>
        <v>72</v>
      </c>
      <c r="K47" s="228">
        <f t="shared" ref="K47:K48" si="38">M47+O47+P47</f>
        <v>72</v>
      </c>
      <c r="L47" s="229"/>
      <c r="M47" s="105"/>
      <c r="N47" s="105"/>
      <c r="O47" s="89">
        <f>H47</f>
        <v>72</v>
      </c>
      <c r="P47" s="89"/>
      <c r="Q47" s="88"/>
      <c r="R47" s="88"/>
      <c r="S47" s="88"/>
      <c r="T47" s="88"/>
      <c r="U47" s="88"/>
      <c r="V47" s="88"/>
      <c r="W47" s="88"/>
      <c r="X47" s="88"/>
      <c r="Y47" s="88"/>
      <c r="Z47" s="107"/>
      <c r="AA47" s="88"/>
      <c r="AB47" s="88">
        <v>36</v>
      </c>
      <c r="AC47" s="88"/>
      <c r="AD47" s="107">
        <v>36</v>
      </c>
      <c r="AE47" s="88"/>
      <c r="AF47" s="88"/>
      <c r="AG47" s="88"/>
      <c r="AH47" s="101"/>
    </row>
    <row r="48" spans="1:34" s="67" customFormat="1" ht="17.25" customHeight="1" x14ac:dyDescent="0.2">
      <c r="A48" s="230" t="s">
        <v>84</v>
      </c>
      <c r="B48" s="231" t="s">
        <v>231</v>
      </c>
      <c r="C48" s="232"/>
      <c r="D48" s="92"/>
      <c r="E48" s="92">
        <v>6</v>
      </c>
      <c r="F48" s="92"/>
      <c r="G48" s="92"/>
      <c r="H48" s="233">
        <f>J48</f>
        <v>180</v>
      </c>
      <c r="I48" s="93"/>
      <c r="J48" s="234">
        <f t="shared" si="37"/>
        <v>180</v>
      </c>
      <c r="K48" s="235">
        <f t="shared" si="38"/>
        <v>180</v>
      </c>
      <c r="L48" s="236"/>
      <c r="M48" s="108"/>
      <c r="N48" s="108"/>
      <c r="O48" s="93"/>
      <c r="P48" s="236">
        <f>AB48+AD48</f>
        <v>180</v>
      </c>
      <c r="Q48" s="92"/>
      <c r="R48" s="92"/>
      <c r="S48" s="92"/>
      <c r="T48" s="92"/>
      <c r="U48" s="92"/>
      <c r="V48" s="92"/>
      <c r="W48" s="92"/>
      <c r="X48" s="92"/>
      <c r="Y48" s="92"/>
      <c r="Z48" s="110"/>
      <c r="AA48" s="92"/>
      <c r="AB48" s="92">
        <v>108</v>
      </c>
      <c r="AC48" s="92"/>
      <c r="AD48" s="110">
        <v>72</v>
      </c>
      <c r="AE48" s="92"/>
      <c r="AF48" s="92"/>
      <c r="AG48" s="92"/>
      <c r="AH48" s="99"/>
    </row>
    <row r="49" spans="1:34" s="30" customFormat="1" ht="24" customHeight="1" thickBot="1" x14ac:dyDescent="0.3">
      <c r="A49" s="85" t="s">
        <v>284</v>
      </c>
      <c r="B49" s="85" t="s">
        <v>207</v>
      </c>
      <c r="C49" s="182">
        <v>6</v>
      </c>
      <c r="D49" s="182"/>
      <c r="E49" s="182"/>
      <c r="F49" s="182"/>
      <c r="G49" s="182"/>
      <c r="H49" s="237">
        <v>12</v>
      </c>
      <c r="I49" s="199"/>
      <c r="J49" s="238">
        <f>Q49+R49+S49</f>
        <v>12</v>
      </c>
      <c r="K49" s="210"/>
      <c r="L49" s="202">
        <f t="shared" ref="L49" si="39">X49+Z49+AB49+AD49+AF49+AH49-M49-N49+V49+U49</f>
        <v>0</v>
      </c>
      <c r="M49" s="239"/>
      <c r="N49" s="182"/>
      <c r="O49" s="182"/>
      <c r="P49" s="182"/>
      <c r="Q49" s="182">
        <v>4</v>
      </c>
      <c r="R49" s="182">
        <v>2</v>
      </c>
      <c r="S49" s="182">
        <v>6</v>
      </c>
      <c r="T49" s="182"/>
      <c r="U49" s="182"/>
      <c r="V49" s="182"/>
      <c r="W49" s="182"/>
      <c r="X49" s="178"/>
      <c r="Y49" s="178"/>
      <c r="Z49" s="147"/>
      <c r="AA49" s="178"/>
      <c r="AB49" s="239"/>
      <c r="AC49" s="239"/>
      <c r="AD49" s="239"/>
      <c r="AE49" s="239"/>
      <c r="AF49" s="239"/>
      <c r="AG49" s="239"/>
      <c r="AH49" s="239"/>
    </row>
    <row r="50" spans="1:34" s="245" customFormat="1" ht="40.5" customHeight="1" thickBot="1" x14ac:dyDescent="0.25">
      <c r="A50" s="240" t="s">
        <v>85</v>
      </c>
      <c r="B50" s="241" t="s">
        <v>261</v>
      </c>
      <c r="C50" s="242">
        <v>1</v>
      </c>
      <c r="D50" s="242"/>
      <c r="E50" s="242">
        <v>3</v>
      </c>
      <c r="F50" s="242">
        <v>1</v>
      </c>
      <c r="G50" s="243" t="s">
        <v>128</v>
      </c>
      <c r="H50" s="244">
        <f>H51+H52+H53+H54+H55</f>
        <v>498</v>
      </c>
      <c r="I50" s="244">
        <f t="shared" ref="I50:AH50" si="40">I51+I52+I53+I54+I55</f>
        <v>22</v>
      </c>
      <c r="J50" s="244">
        <f t="shared" si="40"/>
        <v>476</v>
      </c>
      <c r="K50" s="244">
        <f t="shared" si="40"/>
        <v>340</v>
      </c>
      <c r="L50" s="244">
        <f t="shared" si="40"/>
        <v>118</v>
      </c>
      <c r="M50" s="244">
        <f t="shared" si="40"/>
        <v>124</v>
      </c>
      <c r="N50" s="244">
        <f t="shared" si="40"/>
        <v>20</v>
      </c>
      <c r="O50" s="244">
        <f t="shared" si="40"/>
        <v>72</v>
      </c>
      <c r="P50" s="244">
        <f t="shared" si="40"/>
        <v>144</v>
      </c>
      <c r="Q50" s="244">
        <f t="shared" si="40"/>
        <v>10</v>
      </c>
      <c r="R50" s="244">
        <f t="shared" si="40"/>
        <v>2</v>
      </c>
      <c r="S50" s="244">
        <f t="shared" si="40"/>
        <v>6</v>
      </c>
      <c r="T50" s="244">
        <f t="shared" si="40"/>
        <v>0</v>
      </c>
      <c r="U50" s="244">
        <f t="shared" si="40"/>
        <v>0</v>
      </c>
      <c r="V50" s="244">
        <f t="shared" si="40"/>
        <v>0</v>
      </c>
      <c r="W50" s="244">
        <f t="shared" si="40"/>
        <v>0</v>
      </c>
      <c r="X50" s="244">
        <f t="shared" si="40"/>
        <v>0</v>
      </c>
      <c r="Y50" s="244">
        <f t="shared" si="40"/>
        <v>0</v>
      </c>
      <c r="Z50" s="244">
        <f t="shared" si="40"/>
        <v>0</v>
      </c>
      <c r="AA50" s="244">
        <f t="shared" si="40"/>
        <v>0</v>
      </c>
      <c r="AB50" s="244">
        <f t="shared" si="40"/>
        <v>0</v>
      </c>
      <c r="AC50" s="244">
        <f t="shared" si="40"/>
        <v>12</v>
      </c>
      <c r="AD50" s="244">
        <f t="shared" si="40"/>
        <v>288</v>
      </c>
      <c r="AE50" s="244">
        <f t="shared" si="40"/>
        <v>10</v>
      </c>
      <c r="AF50" s="244">
        <f t="shared" si="40"/>
        <v>170</v>
      </c>
      <c r="AG50" s="244">
        <f t="shared" si="40"/>
        <v>0</v>
      </c>
      <c r="AH50" s="244">
        <f t="shared" si="40"/>
        <v>0</v>
      </c>
    </row>
    <row r="51" spans="1:34" s="30" customFormat="1" ht="39.75" customHeight="1" x14ac:dyDescent="0.2">
      <c r="A51" s="222" t="s">
        <v>86</v>
      </c>
      <c r="B51" s="246" t="s">
        <v>262</v>
      </c>
      <c r="C51" s="192"/>
      <c r="D51" s="103"/>
      <c r="E51" s="412" t="s">
        <v>274</v>
      </c>
      <c r="F51" s="103">
        <v>7</v>
      </c>
      <c r="G51" s="103">
        <v>6</v>
      </c>
      <c r="H51" s="156">
        <f>J51+I51+Q51+R51+S51</f>
        <v>130</v>
      </c>
      <c r="I51" s="72">
        <f t="shared" ref="I51" si="41">W51+Y51+AA51+AC51+AE51+AG51</f>
        <v>16</v>
      </c>
      <c r="J51" s="81">
        <f t="shared" ref="J51" si="42">X51+Z51+AB51+AD51+AF51+AH51</f>
        <v>114</v>
      </c>
      <c r="K51" s="193">
        <f t="shared" ref="K51" si="43">M51+O51+P51</f>
        <v>52</v>
      </c>
      <c r="L51" s="193">
        <f t="shared" ref="L51" si="44">J51-M51</f>
        <v>62</v>
      </c>
      <c r="M51" s="247">
        <v>52</v>
      </c>
      <c r="N51" s="103">
        <v>20</v>
      </c>
      <c r="O51" s="103"/>
      <c r="P51" s="103"/>
      <c r="Q51" s="103"/>
      <c r="R51" s="103"/>
      <c r="S51" s="103"/>
      <c r="T51" s="103"/>
      <c r="U51" s="103"/>
      <c r="V51" s="103"/>
      <c r="W51" s="103"/>
      <c r="X51" s="247"/>
      <c r="Y51" s="247"/>
      <c r="Z51" s="104"/>
      <c r="AA51" s="247"/>
      <c r="AB51" s="247"/>
      <c r="AC51" s="247">
        <v>8</v>
      </c>
      <c r="AD51" s="247">
        <v>72</v>
      </c>
      <c r="AE51" s="247">
        <v>8</v>
      </c>
      <c r="AF51" s="247">
        <v>42</v>
      </c>
      <c r="AG51" s="247"/>
      <c r="AH51" s="247"/>
    </row>
    <row r="52" spans="1:34" s="30" customFormat="1" ht="31.5" customHeight="1" x14ac:dyDescent="0.2">
      <c r="A52" s="223" t="s">
        <v>87</v>
      </c>
      <c r="B52" s="77" t="s">
        <v>263</v>
      </c>
      <c r="C52" s="113"/>
      <c r="D52" s="75"/>
      <c r="E52" s="404"/>
      <c r="F52" s="75"/>
      <c r="G52" s="75">
        <v>6</v>
      </c>
      <c r="H52" s="80">
        <f t="shared" ref="H52" si="45">J52+I52+Q52+R52+S52+N52</f>
        <v>134</v>
      </c>
      <c r="I52" s="74">
        <f t="shared" ref="I52" si="46">W52+Y52+AA52+AC52+AE52+AG52</f>
        <v>6</v>
      </c>
      <c r="J52" s="81">
        <f t="shared" ref="J52" si="47">X52+Z52+AB52+AD52+AF52+AH52</f>
        <v>128</v>
      </c>
      <c r="K52" s="82">
        <f t="shared" ref="K52" si="48">M52+O52+P52</f>
        <v>72</v>
      </c>
      <c r="L52" s="82">
        <f t="shared" ref="L52" si="49">J52-M52</f>
        <v>56</v>
      </c>
      <c r="M52" s="248">
        <v>72</v>
      </c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248"/>
      <c r="Y52" s="248"/>
      <c r="Z52" s="68"/>
      <c r="AA52" s="248"/>
      <c r="AB52" s="248"/>
      <c r="AC52" s="248">
        <v>4</v>
      </c>
      <c r="AD52" s="248">
        <v>72</v>
      </c>
      <c r="AE52" s="248">
        <v>2</v>
      </c>
      <c r="AF52" s="248">
        <v>56</v>
      </c>
      <c r="AG52" s="248"/>
      <c r="AH52" s="248"/>
    </row>
    <row r="53" spans="1:34" s="66" customFormat="1" ht="17.25" customHeight="1" x14ac:dyDescent="0.2">
      <c r="A53" s="86" t="s">
        <v>88</v>
      </c>
      <c r="B53" s="87" t="s">
        <v>4</v>
      </c>
      <c r="C53" s="226"/>
      <c r="D53" s="105"/>
      <c r="E53" s="88">
        <v>7</v>
      </c>
      <c r="F53" s="226"/>
      <c r="G53" s="226"/>
      <c r="H53" s="106">
        <v>72</v>
      </c>
      <c r="I53" s="105"/>
      <c r="J53" s="229">
        <f>V53+X53+Z53+AB53+AD53+AF53+AH53-M53-L53</f>
        <v>72</v>
      </c>
      <c r="K53" s="89">
        <f t="shared" ref="K53" si="50">M53+O53+P53</f>
        <v>72</v>
      </c>
      <c r="L53" s="229"/>
      <c r="M53" s="105"/>
      <c r="N53" s="105"/>
      <c r="O53" s="89">
        <f>H53</f>
        <v>72</v>
      </c>
      <c r="P53" s="89"/>
      <c r="Q53" s="105"/>
      <c r="R53" s="105"/>
      <c r="S53" s="105"/>
      <c r="T53" s="105"/>
      <c r="U53" s="105"/>
      <c r="V53" s="105"/>
      <c r="W53" s="105"/>
      <c r="X53" s="89"/>
      <c r="Y53" s="89"/>
      <c r="Z53" s="107"/>
      <c r="AA53" s="89"/>
      <c r="AB53" s="89"/>
      <c r="AC53" s="89"/>
      <c r="AD53" s="89">
        <v>36</v>
      </c>
      <c r="AE53" s="105"/>
      <c r="AF53" s="89">
        <v>36</v>
      </c>
      <c r="AG53" s="89"/>
      <c r="AH53" s="89"/>
    </row>
    <row r="54" spans="1:34" s="67" customFormat="1" ht="15" customHeight="1" x14ac:dyDescent="0.2">
      <c r="A54" s="90" t="s">
        <v>89</v>
      </c>
      <c r="B54" s="91" t="s">
        <v>231</v>
      </c>
      <c r="C54" s="249"/>
      <c r="D54" s="108"/>
      <c r="E54" s="92">
        <v>7</v>
      </c>
      <c r="F54" s="232"/>
      <c r="G54" s="232"/>
      <c r="H54" s="109">
        <v>144</v>
      </c>
      <c r="I54" s="108"/>
      <c r="J54" s="236">
        <f>V54+X54+Z54+AB54+AD54+AF54+AH54-M54-L54</f>
        <v>144</v>
      </c>
      <c r="K54" s="93">
        <f>M54+O54+P54</f>
        <v>144</v>
      </c>
      <c r="L54" s="236"/>
      <c r="M54" s="108"/>
      <c r="N54" s="108"/>
      <c r="O54" s="93"/>
      <c r="P54" s="93">
        <f>H54</f>
        <v>144</v>
      </c>
      <c r="Q54" s="108"/>
      <c r="R54" s="108"/>
      <c r="S54" s="108"/>
      <c r="T54" s="108"/>
      <c r="U54" s="108"/>
      <c r="V54" s="108"/>
      <c r="W54" s="108"/>
      <c r="X54" s="93"/>
      <c r="Y54" s="93"/>
      <c r="Z54" s="110"/>
      <c r="AA54" s="93"/>
      <c r="AB54" s="93"/>
      <c r="AC54" s="93"/>
      <c r="AD54" s="93">
        <v>108</v>
      </c>
      <c r="AE54" s="108"/>
      <c r="AF54" s="93">
        <v>36</v>
      </c>
      <c r="AG54" s="93"/>
      <c r="AH54" s="93"/>
    </row>
    <row r="55" spans="1:34" s="30" customFormat="1" ht="26.25" customHeight="1" thickBot="1" x14ac:dyDescent="0.25">
      <c r="A55" s="85" t="s">
        <v>232</v>
      </c>
      <c r="B55" s="85" t="s">
        <v>207</v>
      </c>
      <c r="C55" s="95">
        <v>7</v>
      </c>
      <c r="D55" s="250"/>
      <c r="E55" s="95"/>
      <c r="F55" s="146"/>
      <c r="G55" s="146"/>
      <c r="H55" s="237">
        <v>18</v>
      </c>
      <c r="I55" s="146"/>
      <c r="J55" s="238">
        <f>Q55+R55+S55</f>
        <v>18</v>
      </c>
      <c r="K55" s="199"/>
      <c r="L55" s="202">
        <f t="shared" ref="L55" si="51">X55+Z55+AB55+AD55+AF55+AH55-M55-N55</f>
        <v>0</v>
      </c>
      <c r="M55" s="146"/>
      <c r="N55" s="146"/>
      <c r="O55" s="146"/>
      <c r="P55" s="146"/>
      <c r="Q55" s="182">
        <v>10</v>
      </c>
      <c r="R55" s="182">
        <v>2</v>
      </c>
      <c r="S55" s="182">
        <v>6</v>
      </c>
      <c r="T55" s="146"/>
      <c r="U55" s="146"/>
      <c r="V55" s="146"/>
      <c r="W55" s="146"/>
      <c r="X55" s="146"/>
      <c r="Y55" s="146"/>
      <c r="Z55" s="147"/>
      <c r="AA55" s="146"/>
      <c r="AB55" s="146"/>
      <c r="AC55" s="146"/>
      <c r="AD55" s="146"/>
      <c r="AE55" s="146"/>
      <c r="AF55" s="146"/>
      <c r="AG55" s="146"/>
      <c r="AH55" s="146"/>
    </row>
    <row r="56" spans="1:34" s="245" customFormat="1" ht="20.25" customHeight="1" thickBot="1" x14ac:dyDescent="0.25">
      <c r="A56" s="251" t="s">
        <v>233</v>
      </c>
      <c r="B56" s="241" t="s">
        <v>264</v>
      </c>
      <c r="C56" s="96">
        <v>1</v>
      </c>
      <c r="D56" s="252"/>
      <c r="E56" s="96">
        <v>3</v>
      </c>
      <c r="F56" s="242">
        <v>1</v>
      </c>
      <c r="G56" s="242">
        <v>1</v>
      </c>
      <c r="H56" s="244">
        <f>H57+H58+H59+H60</f>
        <v>382</v>
      </c>
      <c r="I56" s="244">
        <f t="shared" ref="I56:AH56" si="52">I57+I58+I59+I60</f>
        <v>14</v>
      </c>
      <c r="J56" s="244">
        <f t="shared" si="52"/>
        <v>368</v>
      </c>
      <c r="K56" s="244">
        <f t="shared" si="52"/>
        <v>288</v>
      </c>
      <c r="L56" s="244">
        <f t="shared" si="52"/>
        <v>62</v>
      </c>
      <c r="M56" s="244">
        <f t="shared" si="52"/>
        <v>72</v>
      </c>
      <c r="N56" s="244">
        <f t="shared" si="52"/>
        <v>0</v>
      </c>
      <c r="O56" s="244">
        <f t="shared" si="52"/>
        <v>72</v>
      </c>
      <c r="P56" s="244">
        <f t="shared" si="52"/>
        <v>144</v>
      </c>
      <c r="Q56" s="244">
        <f t="shared" si="52"/>
        <v>10</v>
      </c>
      <c r="R56" s="244">
        <f t="shared" si="52"/>
        <v>2</v>
      </c>
      <c r="S56" s="244">
        <f t="shared" si="52"/>
        <v>6</v>
      </c>
      <c r="T56" s="244">
        <f t="shared" si="52"/>
        <v>0</v>
      </c>
      <c r="U56" s="244">
        <f t="shared" si="52"/>
        <v>0</v>
      </c>
      <c r="V56" s="244">
        <f t="shared" si="52"/>
        <v>0</v>
      </c>
      <c r="W56" s="244">
        <f t="shared" si="52"/>
        <v>0</v>
      </c>
      <c r="X56" s="244">
        <f t="shared" si="52"/>
        <v>0</v>
      </c>
      <c r="Y56" s="244">
        <f t="shared" si="52"/>
        <v>0</v>
      </c>
      <c r="Z56" s="244">
        <f t="shared" si="52"/>
        <v>0</v>
      </c>
      <c r="AA56" s="244">
        <f t="shared" si="52"/>
        <v>0</v>
      </c>
      <c r="AB56" s="244">
        <f t="shared" si="52"/>
        <v>0</v>
      </c>
      <c r="AC56" s="244">
        <f t="shared" si="52"/>
        <v>0</v>
      </c>
      <c r="AD56" s="244">
        <f t="shared" si="52"/>
        <v>0</v>
      </c>
      <c r="AE56" s="244">
        <f t="shared" si="52"/>
        <v>12</v>
      </c>
      <c r="AF56" s="244">
        <f t="shared" si="52"/>
        <v>90</v>
      </c>
      <c r="AG56" s="244">
        <f t="shared" si="52"/>
        <v>2</v>
      </c>
      <c r="AH56" s="244">
        <f t="shared" si="52"/>
        <v>260</v>
      </c>
    </row>
    <row r="57" spans="1:34" s="30" customFormat="1" ht="27.75" customHeight="1" x14ac:dyDescent="0.25">
      <c r="A57" s="253" t="s">
        <v>90</v>
      </c>
      <c r="B57" s="206" t="s">
        <v>265</v>
      </c>
      <c r="C57" s="97"/>
      <c r="D57" s="102"/>
      <c r="E57" s="97">
        <v>8</v>
      </c>
      <c r="F57" s="103"/>
      <c r="G57" s="103">
        <v>7</v>
      </c>
      <c r="H57" s="156">
        <f>J57+I57+Q57+R57+S57</f>
        <v>148</v>
      </c>
      <c r="I57" s="72">
        <f t="shared" ref="I57" si="53">W57+Y57+AA57+AC57+AE57+AG57</f>
        <v>14</v>
      </c>
      <c r="J57" s="81">
        <f t="shared" ref="J57" si="54">X57+Z57+AB57+AD57+AF57+AH57</f>
        <v>134</v>
      </c>
      <c r="K57" s="193">
        <f t="shared" ref="K57" si="55">M57+O57+P57</f>
        <v>72</v>
      </c>
      <c r="L57" s="193">
        <f t="shared" ref="L57" si="56">J57-M57</f>
        <v>62</v>
      </c>
      <c r="M57" s="103">
        <v>72</v>
      </c>
      <c r="N57" s="103"/>
      <c r="O57" s="103"/>
      <c r="P57" s="103"/>
      <c r="Q57" s="103"/>
      <c r="R57" s="103"/>
      <c r="S57" s="254"/>
      <c r="T57" s="103"/>
      <c r="U57" s="192"/>
      <c r="V57" s="192"/>
      <c r="W57" s="192"/>
      <c r="X57" s="103"/>
      <c r="Y57" s="103"/>
      <c r="Z57" s="255"/>
      <c r="AA57" s="103"/>
      <c r="AB57" s="103"/>
      <c r="AC57" s="103"/>
      <c r="AD57" s="103"/>
      <c r="AE57" s="103">
        <v>12</v>
      </c>
      <c r="AF57" s="103">
        <v>90</v>
      </c>
      <c r="AG57" s="103">
        <v>2</v>
      </c>
      <c r="AH57" s="103">
        <v>44</v>
      </c>
    </row>
    <row r="58" spans="1:34" s="66" customFormat="1" ht="17.25" customHeight="1" x14ac:dyDescent="0.25">
      <c r="A58" s="256" t="s">
        <v>91</v>
      </c>
      <c r="B58" s="257" t="s">
        <v>4</v>
      </c>
      <c r="C58" s="258"/>
      <c r="D58" s="105"/>
      <c r="E58" s="88">
        <v>8</v>
      </c>
      <c r="F58" s="226"/>
      <c r="G58" s="226"/>
      <c r="H58" s="106">
        <v>72</v>
      </c>
      <c r="I58" s="105"/>
      <c r="J58" s="229">
        <f>V58+X58+Z58+AB58+AD58+AF58+AH58-M58-L58</f>
        <v>72</v>
      </c>
      <c r="K58" s="89">
        <f t="shared" ref="K58" si="57">M58+O58+P58</f>
        <v>72</v>
      </c>
      <c r="L58" s="229"/>
      <c r="M58" s="105"/>
      <c r="N58" s="105"/>
      <c r="O58" s="89">
        <f>H58</f>
        <v>72</v>
      </c>
      <c r="P58" s="89"/>
      <c r="Q58" s="88"/>
      <c r="R58" s="88"/>
      <c r="S58" s="88"/>
      <c r="T58" s="88"/>
      <c r="U58" s="226"/>
      <c r="V58" s="226"/>
      <c r="W58" s="226"/>
      <c r="X58" s="88"/>
      <c r="Y58" s="88"/>
      <c r="Z58" s="107"/>
      <c r="AA58" s="88"/>
      <c r="AB58" s="88"/>
      <c r="AC58" s="88"/>
      <c r="AD58" s="88"/>
      <c r="AE58" s="88"/>
      <c r="AF58" s="88"/>
      <c r="AG58" s="88"/>
      <c r="AH58" s="88">
        <v>72</v>
      </c>
    </row>
    <row r="59" spans="1:34" s="67" customFormat="1" x14ac:dyDescent="0.25">
      <c r="A59" s="259" t="s">
        <v>92</v>
      </c>
      <c r="B59" s="260" t="s">
        <v>231</v>
      </c>
      <c r="C59" s="249"/>
      <c r="D59" s="108"/>
      <c r="E59" s="98">
        <v>8</v>
      </c>
      <c r="F59" s="232"/>
      <c r="G59" s="232"/>
      <c r="H59" s="109">
        <v>144</v>
      </c>
      <c r="I59" s="108"/>
      <c r="J59" s="236">
        <f>V59+X59+Z59+AB59+AD59+AF59+AH59-M59-L59</f>
        <v>144</v>
      </c>
      <c r="K59" s="93">
        <f>M59+O59+P59</f>
        <v>144</v>
      </c>
      <c r="L59" s="236"/>
      <c r="M59" s="108"/>
      <c r="N59" s="108"/>
      <c r="O59" s="93"/>
      <c r="P59" s="93">
        <f>H59</f>
        <v>144</v>
      </c>
      <c r="Q59" s="92"/>
      <c r="R59" s="92"/>
      <c r="S59" s="92"/>
      <c r="T59" s="92"/>
      <c r="U59" s="232"/>
      <c r="V59" s="232"/>
      <c r="W59" s="232"/>
      <c r="X59" s="92"/>
      <c r="Y59" s="92"/>
      <c r="Z59" s="110"/>
      <c r="AA59" s="92"/>
      <c r="AB59" s="92"/>
      <c r="AC59" s="92"/>
      <c r="AD59" s="92"/>
      <c r="AE59" s="232"/>
      <c r="AF59" s="92"/>
      <c r="AG59" s="92"/>
      <c r="AH59" s="92">
        <v>144</v>
      </c>
    </row>
    <row r="60" spans="1:34" s="30" customFormat="1" ht="13.5" customHeight="1" thickBot="1" x14ac:dyDescent="0.25">
      <c r="A60" s="85" t="s">
        <v>234</v>
      </c>
      <c r="B60" s="85" t="s">
        <v>207</v>
      </c>
      <c r="C60" s="95">
        <v>8</v>
      </c>
      <c r="D60" s="250"/>
      <c r="E60" s="94"/>
      <c r="F60" s="146"/>
      <c r="G60" s="146"/>
      <c r="H60" s="237">
        <v>18</v>
      </c>
      <c r="I60" s="250"/>
      <c r="J60" s="238">
        <f>Q60+R60+S60</f>
        <v>18</v>
      </c>
      <c r="K60" s="182"/>
      <c r="L60" s="182"/>
      <c r="M60" s="182"/>
      <c r="N60" s="182"/>
      <c r="O60" s="146"/>
      <c r="P60" s="146"/>
      <c r="Q60" s="182">
        <v>10</v>
      </c>
      <c r="R60" s="182">
        <v>2</v>
      </c>
      <c r="S60" s="182">
        <v>6</v>
      </c>
      <c r="T60" s="182"/>
      <c r="U60" s="146"/>
      <c r="V60" s="146"/>
      <c r="W60" s="146"/>
      <c r="X60" s="182"/>
      <c r="Y60" s="182"/>
      <c r="Z60" s="147"/>
      <c r="AA60" s="182"/>
      <c r="AB60" s="146"/>
      <c r="AC60" s="146"/>
      <c r="AD60" s="146"/>
      <c r="AE60" s="146"/>
      <c r="AF60" s="146"/>
      <c r="AG60" s="146"/>
      <c r="AH60" s="144"/>
    </row>
    <row r="61" spans="1:34" s="245" customFormat="1" ht="31.5" customHeight="1" thickBot="1" x14ac:dyDescent="0.25">
      <c r="A61" s="251" t="s">
        <v>235</v>
      </c>
      <c r="B61" s="241" t="s">
        <v>266</v>
      </c>
      <c r="C61" s="96">
        <v>1</v>
      </c>
      <c r="D61" s="252"/>
      <c r="E61" s="96">
        <v>3</v>
      </c>
      <c r="F61" s="242"/>
      <c r="G61" s="242">
        <v>1</v>
      </c>
      <c r="H61" s="261">
        <f>H62+H63+H64+H65</f>
        <v>370</v>
      </c>
      <c r="I61" s="262">
        <f t="shared" ref="I61:AH61" si="58">I62+I63+I64+I65</f>
        <v>28</v>
      </c>
      <c r="J61" s="262">
        <f t="shared" si="58"/>
        <v>342</v>
      </c>
      <c r="K61" s="262">
        <f t="shared" si="58"/>
        <v>288</v>
      </c>
      <c r="L61" s="262">
        <f t="shared" si="58"/>
        <v>36</v>
      </c>
      <c r="M61" s="262">
        <f t="shared" si="58"/>
        <v>72</v>
      </c>
      <c r="N61" s="262">
        <f t="shared" si="58"/>
        <v>0</v>
      </c>
      <c r="O61" s="262">
        <f t="shared" si="58"/>
        <v>72</v>
      </c>
      <c r="P61" s="262">
        <f t="shared" si="58"/>
        <v>144</v>
      </c>
      <c r="Q61" s="262">
        <f t="shared" si="58"/>
        <v>10</v>
      </c>
      <c r="R61" s="262">
        <f t="shared" si="58"/>
        <v>2</v>
      </c>
      <c r="S61" s="262">
        <f t="shared" si="58"/>
        <v>6</v>
      </c>
      <c r="T61" s="262">
        <f t="shared" si="58"/>
        <v>0</v>
      </c>
      <c r="U61" s="262">
        <f t="shared" si="58"/>
        <v>0</v>
      </c>
      <c r="V61" s="262">
        <f t="shared" si="58"/>
        <v>0</v>
      </c>
      <c r="W61" s="262">
        <f t="shared" si="58"/>
        <v>0</v>
      </c>
      <c r="X61" s="262">
        <f t="shared" si="58"/>
        <v>0</v>
      </c>
      <c r="Y61" s="262">
        <f t="shared" si="58"/>
        <v>0</v>
      </c>
      <c r="Z61" s="262">
        <f t="shared" si="58"/>
        <v>0</v>
      </c>
      <c r="AA61" s="262">
        <f t="shared" si="58"/>
        <v>0</v>
      </c>
      <c r="AB61" s="262">
        <f t="shared" si="58"/>
        <v>0</v>
      </c>
      <c r="AC61" s="262">
        <f t="shared" si="58"/>
        <v>0</v>
      </c>
      <c r="AD61" s="262">
        <f t="shared" si="58"/>
        <v>0</v>
      </c>
      <c r="AE61" s="262">
        <f t="shared" si="58"/>
        <v>6</v>
      </c>
      <c r="AF61" s="262">
        <f t="shared" si="58"/>
        <v>180</v>
      </c>
      <c r="AG61" s="262">
        <f t="shared" si="58"/>
        <v>22</v>
      </c>
      <c r="AH61" s="262">
        <f t="shared" si="58"/>
        <v>144</v>
      </c>
    </row>
    <row r="62" spans="1:34" s="30" customFormat="1" ht="51.75" customHeight="1" x14ac:dyDescent="0.25">
      <c r="A62" s="253" t="s">
        <v>182</v>
      </c>
      <c r="B62" s="206" t="s">
        <v>267</v>
      </c>
      <c r="C62" s="263"/>
      <c r="D62" s="102"/>
      <c r="E62" s="97">
        <v>8</v>
      </c>
      <c r="F62" s="192"/>
      <c r="G62" s="103">
        <v>7</v>
      </c>
      <c r="H62" s="156">
        <f>J62+I62+Q62+R62+S62</f>
        <v>136</v>
      </c>
      <c r="I62" s="72">
        <f t="shared" ref="I62" si="59">W62+Y62+AA62+AC62+AE62+AG62</f>
        <v>28</v>
      </c>
      <c r="J62" s="81">
        <f t="shared" ref="J62" si="60">X62+Z62+AB62+AD62+AF62+AH62</f>
        <v>108</v>
      </c>
      <c r="K62" s="193">
        <f t="shared" ref="K62" si="61">M62+O62+P62</f>
        <v>72</v>
      </c>
      <c r="L62" s="193">
        <f t="shared" ref="L62" si="62">J62-M62</f>
        <v>36</v>
      </c>
      <c r="M62" s="103">
        <v>72</v>
      </c>
      <c r="N62" s="103"/>
      <c r="O62" s="103"/>
      <c r="P62" s="103"/>
      <c r="Q62" s="103"/>
      <c r="R62" s="103"/>
      <c r="S62" s="103"/>
      <c r="T62" s="103"/>
      <c r="U62" s="192"/>
      <c r="V62" s="192"/>
      <c r="W62" s="192"/>
      <c r="X62" s="103"/>
      <c r="Y62" s="103"/>
      <c r="Z62" s="255"/>
      <c r="AA62" s="103"/>
      <c r="AB62" s="103"/>
      <c r="AC62" s="103"/>
      <c r="AD62" s="103"/>
      <c r="AE62" s="103">
        <v>6</v>
      </c>
      <c r="AF62" s="103">
        <v>72</v>
      </c>
      <c r="AG62" s="103">
        <v>22</v>
      </c>
      <c r="AH62" s="103">
        <v>36</v>
      </c>
    </row>
    <row r="63" spans="1:34" s="66" customFormat="1" x14ac:dyDescent="0.25">
      <c r="A63" s="256" t="s">
        <v>93</v>
      </c>
      <c r="B63" s="257" t="s">
        <v>4</v>
      </c>
      <c r="C63" s="258"/>
      <c r="D63" s="105"/>
      <c r="E63" s="100">
        <v>8</v>
      </c>
      <c r="F63" s="226"/>
      <c r="G63" s="226"/>
      <c r="H63" s="106">
        <v>72</v>
      </c>
      <c r="I63" s="105"/>
      <c r="J63" s="229">
        <f>V63+X63+Z63+AB63+AD63+AF63+AH63-M63-L63</f>
        <v>72</v>
      </c>
      <c r="K63" s="89">
        <f t="shared" ref="K63" si="63">M63+O63+P63</f>
        <v>72</v>
      </c>
      <c r="L63" s="229"/>
      <c r="M63" s="105"/>
      <c r="N63" s="105"/>
      <c r="O63" s="89">
        <f>H63</f>
        <v>72</v>
      </c>
      <c r="P63" s="89"/>
      <c r="Q63" s="88"/>
      <c r="R63" s="88"/>
      <c r="S63" s="88"/>
      <c r="T63" s="88"/>
      <c r="U63" s="226"/>
      <c r="V63" s="226"/>
      <c r="W63" s="226"/>
      <c r="X63" s="88"/>
      <c r="Y63" s="88"/>
      <c r="Z63" s="264"/>
      <c r="AA63" s="88"/>
      <c r="AB63" s="88"/>
      <c r="AC63" s="88"/>
      <c r="AD63" s="88"/>
      <c r="AE63" s="88"/>
      <c r="AF63" s="88">
        <v>36</v>
      </c>
      <c r="AG63" s="88"/>
      <c r="AH63" s="101">
        <v>36</v>
      </c>
    </row>
    <row r="64" spans="1:34" s="67" customFormat="1" x14ac:dyDescent="0.25">
      <c r="A64" s="259" t="s">
        <v>236</v>
      </c>
      <c r="B64" s="260" t="s">
        <v>231</v>
      </c>
      <c r="C64" s="249"/>
      <c r="D64" s="108"/>
      <c r="E64" s="98">
        <v>8</v>
      </c>
      <c r="F64" s="232"/>
      <c r="G64" s="232"/>
      <c r="H64" s="233">
        <f>J64</f>
        <v>144</v>
      </c>
      <c r="I64" s="108"/>
      <c r="J64" s="236">
        <f>V64+X64+Z64+AB64+AD64+AF64+AH64-M64-L64</f>
        <v>144</v>
      </c>
      <c r="K64" s="93">
        <f>M64+O64+P64</f>
        <v>144</v>
      </c>
      <c r="L64" s="236"/>
      <c r="M64" s="108"/>
      <c r="N64" s="108"/>
      <c r="O64" s="93"/>
      <c r="P64" s="93">
        <f>AF64+AH64</f>
        <v>144</v>
      </c>
      <c r="Q64" s="92"/>
      <c r="R64" s="92"/>
      <c r="S64" s="92"/>
      <c r="T64" s="92"/>
      <c r="U64" s="232"/>
      <c r="V64" s="232"/>
      <c r="W64" s="232"/>
      <c r="X64" s="92"/>
      <c r="Y64" s="92"/>
      <c r="Z64" s="265"/>
      <c r="AA64" s="92"/>
      <c r="AB64" s="92"/>
      <c r="AC64" s="92"/>
      <c r="AD64" s="92"/>
      <c r="AE64" s="92"/>
      <c r="AF64" s="92">
        <v>72</v>
      </c>
      <c r="AG64" s="92"/>
      <c r="AH64" s="99">
        <f>36+36</f>
        <v>72</v>
      </c>
    </row>
    <row r="65" spans="1:34" s="30" customFormat="1" ht="18.75" customHeight="1" thickBot="1" x14ac:dyDescent="0.25">
      <c r="A65" s="85" t="s">
        <v>237</v>
      </c>
      <c r="B65" s="85" t="s">
        <v>207</v>
      </c>
      <c r="C65" s="95">
        <v>8</v>
      </c>
      <c r="D65" s="250"/>
      <c r="E65" s="94"/>
      <c r="F65" s="146"/>
      <c r="G65" s="146"/>
      <c r="H65" s="237">
        <v>18</v>
      </c>
      <c r="I65" s="250"/>
      <c r="J65" s="238">
        <f>Q65+R65+S65</f>
        <v>18</v>
      </c>
      <c r="K65" s="182"/>
      <c r="L65" s="182"/>
      <c r="M65" s="182"/>
      <c r="N65" s="182"/>
      <c r="O65" s="182"/>
      <c r="P65" s="182"/>
      <c r="Q65" s="182">
        <v>10</v>
      </c>
      <c r="R65" s="182">
        <v>2</v>
      </c>
      <c r="S65" s="182">
        <v>6</v>
      </c>
      <c r="T65" s="182"/>
      <c r="U65" s="146"/>
      <c r="V65" s="146"/>
      <c r="W65" s="146"/>
      <c r="X65" s="182"/>
      <c r="Y65" s="182"/>
      <c r="Z65" s="147"/>
      <c r="AA65" s="182"/>
      <c r="AB65" s="182"/>
      <c r="AC65" s="182"/>
      <c r="AD65" s="182"/>
      <c r="AE65" s="182"/>
      <c r="AF65" s="182"/>
      <c r="AG65" s="182"/>
      <c r="AH65" s="266"/>
    </row>
    <row r="66" spans="1:34" s="245" customFormat="1" ht="48" customHeight="1" thickBot="1" x14ac:dyDescent="0.25">
      <c r="A66" s="267" t="s">
        <v>238</v>
      </c>
      <c r="B66" s="268" t="s">
        <v>279</v>
      </c>
      <c r="C66" s="96">
        <v>1</v>
      </c>
      <c r="D66" s="252"/>
      <c r="E66" s="96">
        <v>3</v>
      </c>
      <c r="F66" s="242"/>
      <c r="G66" s="242">
        <v>1</v>
      </c>
      <c r="H66" s="269">
        <f>H67+H68+H69+H70</f>
        <v>432</v>
      </c>
      <c r="I66" s="242">
        <f t="shared" ref="I66:AE66" si="64">I67+I68+I69+I70</f>
        <v>12</v>
      </c>
      <c r="J66" s="242">
        <f t="shared" si="64"/>
        <v>420</v>
      </c>
      <c r="K66" s="242">
        <f t="shared" si="64"/>
        <v>360</v>
      </c>
      <c r="L66" s="242">
        <f t="shared" si="64"/>
        <v>48</v>
      </c>
      <c r="M66" s="242">
        <f t="shared" si="64"/>
        <v>72</v>
      </c>
      <c r="N66" s="242">
        <f t="shared" si="64"/>
        <v>0</v>
      </c>
      <c r="O66" s="242">
        <f t="shared" si="64"/>
        <v>108</v>
      </c>
      <c r="P66" s="242">
        <f t="shared" si="64"/>
        <v>180</v>
      </c>
      <c r="Q66" s="242">
        <f t="shared" si="64"/>
        <v>4</v>
      </c>
      <c r="R66" s="242">
        <f t="shared" si="64"/>
        <v>2</v>
      </c>
      <c r="S66" s="242">
        <f t="shared" si="64"/>
        <v>6</v>
      </c>
      <c r="T66" s="242">
        <f t="shared" si="64"/>
        <v>0</v>
      </c>
      <c r="U66" s="242">
        <f t="shared" si="64"/>
        <v>0</v>
      </c>
      <c r="V66" s="242">
        <f t="shared" si="64"/>
        <v>0</v>
      </c>
      <c r="W66" s="242">
        <f t="shared" si="64"/>
        <v>0</v>
      </c>
      <c r="X66" s="242">
        <f>X67+X68+X69+X70</f>
        <v>0</v>
      </c>
      <c r="Y66" s="242">
        <f>Y67+Y68+Y69+Y70</f>
        <v>0</v>
      </c>
      <c r="Z66" s="242">
        <f>Z67+Z68+Z69+Z70</f>
        <v>0</v>
      </c>
      <c r="AA66" s="242">
        <f t="shared" si="64"/>
        <v>0</v>
      </c>
      <c r="AB66" s="242">
        <f t="shared" si="64"/>
        <v>216</v>
      </c>
      <c r="AC66" s="242">
        <f t="shared" si="64"/>
        <v>12</v>
      </c>
      <c r="AD66" s="242">
        <f t="shared" si="64"/>
        <v>192</v>
      </c>
      <c r="AE66" s="242">
        <f t="shared" si="64"/>
        <v>0</v>
      </c>
      <c r="AF66" s="242">
        <f>AF67+AF68+AF69+AF70</f>
        <v>0</v>
      </c>
      <c r="AG66" s="242">
        <f>AG67+AG68+AG69+AG70</f>
        <v>0</v>
      </c>
      <c r="AH66" s="242">
        <f>AH67+AH68+AH69+AH70</f>
        <v>0</v>
      </c>
    </row>
    <row r="67" spans="1:34" s="30" customFormat="1" ht="43.5" customHeight="1" x14ac:dyDescent="0.2">
      <c r="A67" s="270" t="s">
        <v>239</v>
      </c>
      <c r="B67" s="191" t="s">
        <v>282</v>
      </c>
      <c r="C67" s="97"/>
      <c r="D67" s="102"/>
      <c r="E67" s="97">
        <v>6</v>
      </c>
      <c r="F67" s="192"/>
      <c r="G67" s="103">
        <v>5</v>
      </c>
      <c r="H67" s="156">
        <f t="shared" ref="H67" si="65">J67+I67+Q67+R67+S67+N67</f>
        <v>132</v>
      </c>
      <c r="I67" s="72">
        <f t="shared" ref="I67" si="66">W67+Y67+AA67+AC67+AE67+AG67</f>
        <v>12</v>
      </c>
      <c r="J67" s="81">
        <f t="shared" ref="J67" si="67">X67+Z67+AB67+AD67+AF67+AH67</f>
        <v>120</v>
      </c>
      <c r="K67" s="193">
        <f t="shared" ref="K67" si="68">M67+O67+P67</f>
        <v>72</v>
      </c>
      <c r="L67" s="193">
        <f t="shared" ref="L67" si="69">J67-M67</f>
        <v>48</v>
      </c>
      <c r="M67" s="103">
        <v>72</v>
      </c>
      <c r="N67" s="103"/>
      <c r="O67" s="103"/>
      <c r="P67" s="103"/>
      <c r="Q67" s="103"/>
      <c r="R67" s="103"/>
      <c r="S67" s="97"/>
      <c r="T67" s="103"/>
      <c r="U67" s="192"/>
      <c r="V67" s="192"/>
      <c r="W67" s="192"/>
      <c r="X67" s="103"/>
      <c r="Y67" s="103"/>
      <c r="Z67" s="104"/>
      <c r="AA67" s="103"/>
      <c r="AB67" s="104">
        <v>36</v>
      </c>
      <c r="AC67" s="103">
        <v>12</v>
      </c>
      <c r="AD67" s="103">
        <v>84</v>
      </c>
      <c r="AE67" s="103"/>
      <c r="AF67" s="104"/>
      <c r="AG67" s="103"/>
      <c r="AH67" s="103"/>
    </row>
    <row r="68" spans="1:34" s="66" customFormat="1" ht="17.25" customHeight="1" x14ac:dyDescent="0.25">
      <c r="A68" s="256" t="s">
        <v>240</v>
      </c>
      <c r="B68" s="257" t="s">
        <v>4</v>
      </c>
      <c r="C68" s="100"/>
      <c r="D68" s="105"/>
      <c r="E68" s="100">
        <v>6</v>
      </c>
      <c r="F68" s="226"/>
      <c r="G68" s="226"/>
      <c r="H68" s="106">
        <v>108</v>
      </c>
      <c r="I68" s="105"/>
      <c r="J68" s="229">
        <f>V68+X68+Z68+AB68+AD68+AF68+AH68-M68-L68</f>
        <v>108</v>
      </c>
      <c r="K68" s="89">
        <f t="shared" ref="K68" si="70">M68+O68+P68</f>
        <v>108</v>
      </c>
      <c r="L68" s="229"/>
      <c r="M68" s="105"/>
      <c r="N68" s="105"/>
      <c r="O68" s="89">
        <f>H68</f>
        <v>108</v>
      </c>
      <c r="P68" s="89"/>
      <c r="Q68" s="88"/>
      <c r="R68" s="88"/>
      <c r="S68" s="88"/>
      <c r="T68" s="88"/>
      <c r="U68" s="226"/>
      <c r="V68" s="226"/>
      <c r="W68" s="226"/>
      <c r="X68" s="88"/>
      <c r="Y68" s="88"/>
      <c r="Z68" s="107"/>
      <c r="AA68" s="88"/>
      <c r="AB68" s="107">
        <v>72</v>
      </c>
      <c r="AC68" s="88"/>
      <c r="AD68" s="88">
        <v>36</v>
      </c>
      <c r="AE68" s="88"/>
      <c r="AF68" s="107"/>
      <c r="AG68" s="88"/>
      <c r="AH68" s="88"/>
    </row>
    <row r="69" spans="1:34" s="67" customFormat="1" ht="19.5" customHeight="1" x14ac:dyDescent="0.25">
      <c r="A69" s="259" t="s">
        <v>241</v>
      </c>
      <c r="B69" s="260" t="s">
        <v>231</v>
      </c>
      <c r="C69" s="98"/>
      <c r="D69" s="108"/>
      <c r="E69" s="98">
        <v>6</v>
      </c>
      <c r="F69" s="232"/>
      <c r="G69" s="232"/>
      <c r="H69" s="109">
        <v>180</v>
      </c>
      <c r="I69" s="108"/>
      <c r="J69" s="236">
        <f>V69+X69+Z69+AB69+AD69+AF69+AH69-M69-L69</f>
        <v>180</v>
      </c>
      <c r="K69" s="93">
        <f>M69+O69+P69</f>
        <v>180</v>
      </c>
      <c r="L69" s="236"/>
      <c r="M69" s="108"/>
      <c r="N69" s="108"/>
      <c r="O69" s="93"/>
      <c r="P69" s="93">
        <f>H69</f>
        <v>180</v>
      </c>
      <c r="Q69" s="92"/>
      <c r="R69" s="92"/>
      <c r="S69" s="92"/>
      <c r="T69" s="92"/>
      <c r="U69" s="232"/>
      <c r="V69" s="232"/>
      <c r="W69" s="232"/>
      <c r="X69" s="92"/>
      <c r="Y69" s="92"/>
      <c r="Z69" s="110"/>
      <c r="AA69" s="92"/>
      <c r="AB69" s="110">
        <v>108</v>
      </c>
      <c r="AC69" s="92"/>
      <c r="AD69" s="92">
        <v>72</v>
      </c>
      <c r="AE69" s="92"/>
      <c r="AF69" s="110"/>
      <c r="AG69" s="92"/>
      <c r="AH69" s="92"/>
    </row>
    <row r="70" spans="1:34" s="30" customFormat="1" ht="17.25" customHeight="1" thickBot="1" x14ac:dyDescent="0.25">
      <c r="A70" s="85" t="s">
        <v>268</v>
      </c>
      <c r="B70" s="85" t="s">
        <v>273</v>
      </c>
      <c r="C70" s="95">
        <v>6</v>
      </c>
      <c r="D70" s="250"/>
      <c r="E70" s="95"/>
      <c r="F70" s="146"/>
      <c r="G70" s="146"/>
      <c r="H70" s="237">
        <v>12</v>
      </c>
      <c r="I70" s="250"/>
      <c r="J70" s="238">
        <f>Q70+R70+S70</f>
        <v>12</v>
      </c>
      <c r="K70" s="199"/>
      <c r="L70" s="199"/>
      <c r="M70" s="182"/>
      <c r="N70" s="182"/>
      <c r="O70" s="182"/>
      <c r="P70" s="182"/>
      <c r="Q70" s="182">
        <v>4</v>
      </c>
      <c r="R70" s="182">
        <v>2</v>
      </c>
      <c r="S70" s="182">
        <v>6</v>
      </c>
      <c r="T70" s="182"/>
      <c r="U70" s="146"/>
      <c r="V70" s="146"/>
      <c r="W70" s="146"/>
      <c r="X70" s="182"/>
      <c r="Y70" s="182"/>
      <c r="Z70" s="147"/>
      <c r="AA70" s="182"/>
      <c r="AB70" s="182"/>
      <c r="AC70" s="182"/>
      <c r="AD70" s="182"/>
      <c r="AE70" s="182"/>
      <c r="AF70" s="182"/>
      <c r="AG70" s="182"/>
      <c r="AH70" s="182"/>
    </row>
    <row r="71" spans="1:34" s="245" customFormat="1" ht="50.25" customHeight="1" thickBot="1" x14ac:dyDescent="0.25">
      <c r="A71" s="271" t="s">
        <v>286</v>
      </c>
      <c r="B71" s="268" t="s">
        <v>278</v>
      </c>
      <c r="C71" s="96">
        <v>1</v>
      </c>
      <c r="D71" s="252"/>
      <c r="E71" s="96">
        <v>4</v>
      </c>
      <c r="F71" s="242"/>
      <c r="G71" s="242">
        <v>1</v>
      </c>
      <c r="H71" s="269">
        <f>H72+H73+H74+H75</f>
        <v>408</v>
      </c>
      <c r="I71" s="242">
        <f t="shared" ref="I71:AG71" si="71">I72+I73+I74+I75</f>
        <v>12</v>
      </c>
      <c r="J71" s="242">
        <f t="shared" si="71"/>
        <v>396</v>
      </c>
      <c r="K71" s="242">
        <f t="shared" si="71"/>
        <v>252</v>
      </c>
      <c r="L71" s="242">
        <f t="shared" si="71"/>
        <v>132</v>
      </c>
      <c r="M71" s="242">
        <f t="shared" si="71"/>
        <v>36</v>
      </c>
      <c r="N71" s="242">
        <f t="shared" si="71"/>
        <v>0</v>
      </c>
      <c r="O71" s="242">
        <f t="shared" si="71"/>
        <v>108</v>
      </c>
      <c r="P71" s="242">
        <f t="shared" si="71"/>
        <v>108</v>
      </c>
      <c r="Q71" s="242">
        <f t="shared" si="71"/>
        <v>4</v>
      </c>
      <c r="R71" s="242">
        <f t="shared" si="71"/>
        <v>2</v>
      </c>
      <c r="S71" s="242">
        <f t="shared" si="71"/>
        <v>6</v>
      </c>
      <c r="T71" s="242">
        <f t="shared" si="71"/>
        <v>0</v>
      </c>
      <c r="U71" s="242">
        <f t="shared" si="71"/>
        <v>0</v>
      </c>
      <c r="V71" s="242">
        <f t="shared" si="71"/>
        <v>0</v>
      </c>
      <c r="W71" s="242">
        <f t="shared" si="71"/>
        <v>0</v>
      </c>
      <c r="X71" s="242">
        <f t="shared" si="71"/>
        <v>108</v>
      </c>
      <c r="Y71" s="242">
        <f t="shared" si="71"/>
        <v>12</v>
      </c>
      <c r="Z71" s="269">
        <f>Z72+Z73+Z74+Z75</f>
        <v>276</v>
      </c>
      <c r="AA71" s="242">
        <f t="shared" si="71"/>
        <v>0</v>
      </c>
      <c r="AB71" s="242">
        <f t="shared" si="71"/>
        <v>0</v>
      </c>
      <c r="AC71" s="242">
        <f t="shared" si="71"/>
        <v>0</v>
      </c>
      <c r="AD71" s="242">
        <f t="shared" si="71"/>
        <v>0</v>
      </c>
      <c r="AE71" s="242">
        <f t="shared" si="71"/>
        <v>0</v>
      </c>
      <c r="AF71" s="242">
        <f t="shared" si="71"/>
        <v>0</v>
      </c>
      <c r="AG71" s="242">
        <f t="shared" si="71"/>
        <v>0</v>
      </c>
      <c r="AH71" s="242">
        <f>AH72+AH73+AH74</f>
        <v>0</v>
      </c>
    </row>
    <row r="72" spans="1:34" s="30" customFormat="1" ht="63.75" customHeight="1" x14ac:dyDescent="0.25">
      <c r="A72" s="272" t="s">
        <v>287</v>
      </c>
      <c r="B72" s="273" t="s">
        <v>283</v>
      </c>
      <c r="C72" s="97"/>
      <c r="D72" s="73"/>
      <c r="E72" s="73">
        <v>4</v>
      </c>
      <c r="F72" s="103"/>
      <c r="G72" s="103">
        <v>3</v>
      </c>
      <c r="H72" s="274">
        <f t="shared" ref="H72" si="72">J72+I72+Q72+R72+S72+N72</f>
        <v>180</v>
      </c>
      <c r="I72" s="116">
        <f t="shared" ref="I72:J72" si="73">W72+Y72+AA72+AC72+AE72+AG72</f>
        <v>12</v>
      </c>
      <c r="J72" s="275">
        <f t="shared" si="73"/>
        <v>168</v>
      </c>
      <c r="K72" s="276">
        <f t="shared" ref="K72:K73" si="74">M72+O72+P72</f>
        <v>36</v>
      </c>
      <c r="L72" s="276">
        <f t="shared" ref="L72" si="75">J72-M72</f>
        <v>132</v>
      </c>
      <c r="M72" s="116">
        <v>36</v>
      </c>
      <c r="N72" s="277"/>
      <c r="O72" s="277"/>
      <c r="P72" s="277"/>
      <c r="Q72" s="277"/>
      <c r="R72" s="277"/>
      <c r="S72" s="277"/>
      <c r="T72" s="277"/>
      <c r="U72" s="277"/>
      <c r="V72" s="277"/>
      <c r="W72" s="277"/>
      <c r="X72" s="116">
        <v>72</v>
      </c>
      <c r="Y72" s="116">
        <v>12</v>
      </c>
      <c r="Z72" s="116">
        <f>70+62-36</f>
        <v>96</v>
      </c>
      <c r="AA72" s="277"/>
      <c r="AB72" s="103"/>
      <c r="AC72" s="103"/>
      <c r="AD72" s="103"/>
      <c r="AE72" s="192"/>
      <c r="AF72" s="103"/>
      <c r="AG72" s="103"/>
      <c r="AH72" s="103"/>
    </row>
    <row r="73" spans="1:34" s="66" customFormat="1" ht="17.25" customHeight="1" x14ac:dyDescent="0.25">
      <c r="A73" s="256" t="s">
        <v>288</v>
      </c>
      <c r="B73" s="257" t="s">
        <v>4</v>
      </c>
      <c r="C73" s="100"/>
      <c r="D73" s="89"/>
      <c r="E73" s="89">
        <v>4</v>
      </c>
      <c r="F73" s="88"/>
      <c r="G73" s="226"/>
      <c r="H73" s="106">
        <v>108</v>
      </c>
      <c r="I73" s="278"/>
      <c r="J73" s="229">
        <f>V73+X73+Z73+AB73+AD73+AF73+AH73-M73-L73</f>
        <v>108</v>
      </c>
      <c r="K73" s="279">
        <f t="shared" si="74"/>
        <v>108</v>
      </c>
      <c r="L73" s="229"/>
      <c r="M73" s="280"/>
      <c r="N73" s="280"/>
      <c r="O73" s="279">
        <v>108</v>
      </c>
      <c r="P73" s="279"/>
      <c r="Q73" s="278"/>
      <c r="R73" s="278"/>
      <c r="S73" s="278"/>
      <c r="T73" s="278"/>
      <c r="U73" s="278"/>
      <c r="V73" s="278"/>
      <c r="W73" s="278"/>
      <c r="X73" s="281">
        <v>36</v>
      </c>
      <c r="Y73" s="278"/>
      <c r="Z73" s="281">
        <v>72</v>
      </c>
      <c r="AA73" s="278"/>
      <c r="AB73" s="226"/>
      <c r="AC73" s="226"/>
      <c r="AD73" s="88"/>
      <c r="AE73" s="226"/>
      <c r="AF73" s="226"/>
      <c r="AG73" s="226"/>
      <c r="AH73" s="88"/>
    </row>
    <row r="74" spans="1:34" s="67" customFormat="1" ht="19.5" customHeight="1" x14ac:dyDescent="0.25">
      <c r="A74" s="259" t="s">
        <v>289</v>
      </c>
      <c r="B74" s="260" t="s">
        <v>231</v>
      </c>
      <c r="C74" s="98"/>
      <c r="D74" s="93"/>
      <c r="E74" s="93">
        <v>4</v>
      </c>
      <c r="F74" s="92"/>
      <c r="G74" s="232"/>
      <c r="H74" s="109">
        <v>108</v>
      </c>
      <c r="I74" s="282"/>
      <c r="J74" s="236">
        <f>V74+X74+Z74+AB74+AD74+AF74+AH74-M74-L74</f>
        <v>108</v>
      </c>
      <c r="K74" s="283">
        <f>M74+O74+P74</f>
        <v>108</v>
      </c>
      <c r="L74" s="236"/>
      <c r="M74" s="284"/>
      <c r="N74" s="284"/>
      <c r="O74" s="283"/>
      <c r="P74" s="283">
        <v>108</v>
      </c>
      <c r="Q74" s="282"/>
      <c r="R74" s="282"/>
      <c r="S74" s="282"/>
      <c r="T74" s="282"/>
      <c r="U74" s="282"/>
      <c r="V74" s="282"/>
      <c r="W74" s="282"/>
      <c r="X74" s="285"/>
      <c r="Y74" s="282"/>
      <c r="Z74" s="285">
        <v>108</v>
      </c>
      <c r="AA74" s="282"/>
      <c r="AB74" s="92"/>
      <c r="AC74" s="232"/>
      <c r="AD74" s="92"/>
      <c r="AE74" s="232"/>
      <c r="AF74" s="92"/>
      <c r="AG74" s="232"/>
      <c r="AH74" s="92"/>
    </row>
    <row r="75" spans="1:34" s="30" customFormat="1" ht="18" customHeight="1" x14ac:dyDescent="0.2">
      <c r="A75" s="111" t="s">
        <v>290</v>
      </c>
      <c r="B75" s="111" t="s">
        <v>273</v>
      </c>
      <c r="C75" s="286">
        <v>4</v>
      </c>
      <c r="D75" s="195"/>
      <c r="E75" s="195"/>
      <c r="F75" s="75"/>
      <c r="G75" s="113"/>
      <c r="H75" s="287">
        <v>12</v>
      </c>
      <c r="I75" s="113"/>
      <c r="J75" s="207">
        <f>Q75+R75+S75</f>
        <v>12</v>
      </c>
      <c r="K75" s="113"/>
      <c r="L75" s="113"/>
      <c r="M75" s="113"/>
      <c r="N75" s="113"/>
      <c r="O75" s="113"/>
      <c r="P75" s="113"/>
      <c r="Q75" s="75">
        <v>4</v>
      </c>
      <c r="R75" s="75">
        <v>2</v>
      </c>
      <c r="S75" s="75">
        <v>6</v>
      </c>
      <c r="T75" s="113"/>
      <c r="U75" s="113"/>
      <c r="V75" s="113"/>
      <c r="W75" s="113"/>
      <c r="X75" s="113"/>
      <c r="Y75" s="113"/>
      <c r="Z75" s="68"/>
      <c r="AA75" s="113"/>
      <c r="AB75" s="113"/>
      <c r="AC75" s="113"/>
      <c r="AD75" s="113"/>
      <c r="AE75" s="113"/>
      <c r="AF75" s="113"/>
      <c r="AG75" s="113"/>
      <c r="AH75" s="113"/>
    </row>
    <row r="76" spans="1:34" s="30" customFormat="1" ht="30" customHeight="1" x14ac:dyDescent="0.2">
      <c r="A76" s="112" t="s">
        <v>242</v>
      </c>
      <c r="B76" s="112" t="s">
        <v>243</v>
      </c>
      <c r="C76" s="286"/>
      <c r="D76" s="195"/>
      <c r="E76" s="288">
        <v>8</v>
      </c>
      <c r="F76" s="75"/>
      <c r="G76" s="113"/>
      <c r="H76" s="287">
        <v>144</v>
      </c>
      <c r="I76" s="113"/>
      <c r="J76" s="289"/>
      <c r="K76" s="195"/>
      <c r="L76" s="195"/>
      <c r="M76" s="75"/>
      <c r="N76" s="113"/>
      <c r="O76" s="113"/>
      <c r="P76" s="113">
        <v>144</v>
      </c>
      <c r="Q76" s="113"/>
      <c r="R76" s="113"/>
      <c r="S76" s="113"/>
      <c r="T76" s="113"/>
      <c r="U76" s="113"/>
      <c r="V76" s="113"/>
      <c r="W76" s="113"/>
      <c r="X76" s="113"/>
      <c r="Y76" s="113"/>
      <c r="Z76" s="68"/>
      <c r="AA76" s="113"/>
      <c r="AB76" s="113"/>
      <c r="AC76" s="113"/>
      <c r="AD76" s="113"/>
      <c r="AE76" s="113"/>
      <c r="AF76" s="113"/>
      <c r="AG76" s="113"/>
      <c r="AH76" s="113">
        <v>144</v>
      </c>
    </row>
    <row r="77" spans="1:34" s="30" customFormat="1" ht="18" customHeight="1" thickBot="1" x14ac:dyDescent="0.25">
      <c r="A77" s="112" t="s">
        <v>55</v>
      </c>
      <c r="B77" s="290" t="s">
        <v>9</v>
      </c>
      <c r="C77" s="288"/>
      <c r="D77" s="291"/>
      <c r="E77" s="286"/>
      <c r="F77" s="113"/>
      <c r="G77" s="113"/>
      <c r="H77" s="113">
        <v>216</v>
      </c>
      <c r="I77" s="291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113">
        <v>216</v>
      </c>
      <c r="U77" s="113"/>
      <c r="V77" s="113"/>
      <c r="W77" s="113"/>
      <c r="X77" s="75"/>
      <c r="Y77" s="75"/>
      <c r="Z77" s="68"/>
      <c r="AA77" s="75"/>
      <c r="AB77" s="75"/>
      <c r="AC77" s="75"/>
      <c r="AD77" s="75"/>
      <c r="AE77" s="75"/>
      <c r="AF77" s="75"/>
      <c r="AG77" s="75"/>
      <c r="AH77" s="140">
        <v>216</v>
      </c>
    </row>
    <row r="78" spans="1:34" s="30" customFormat="1" ht="21.75" customHeight="1" x14ac:dyDescent="0.2">
      <c r="A78" s="413"/>
      <c r="B78" s="414"/>
      <c r="C78" s="414"/>
      <c r="D78" s="414"/>
      <c r="E78" s="414"/>
      <c r="F78" s="414"/>
      <c r="G78" s="414"/>
      <c r="H78" s="414"/>
      <c r="I78" s="414"/>
      <c r="J78" s="414"/>
      <c r="K78" s="414"/>
      <c r="L78" s="414"/>
      <c r="M78" s="414"/>
      <c r="N78" s="415"/>
      <c r="O78" s="424" t="s">
        <v>56</v>
      </c>
      <c r="P78" s="425"/>
      <c r="Q78" s="425"/>
      <c r="R78" s="425"/>
      <c r="S78" s="425"/>
      <c r="T78" s="425"/>
      <c r="U78" s="68">
        <f>U9</f>
        <v>612</v>
      </c>
      <c r="V78" s="68">
        <f t="shared" ref="V78:AH78" si="76">V9</f>
        <v>792</v>
      </c>
      <c r="W78" s="68">
        <f t="shared" si="76"/>
        <v>8</v>
      </c>
      <c r="X78" s="68">
        <f t="shared" si="76"/>
        <v>568</v>
      </c>
      <c r="Y78" s="68">
        <f t="shared" si="76"/>
        <v>72</v>
      </c>
      <c r="Z78" s="68">
        <f t="shared" si="76"/>
        <v>576</v>
      </c>
      <c r="AA78" s="68">
        <f t="shared" si="76"/>
        <v>2</v>
      </c>
      <c r="AB78" s="68">
        <f t="shared" si="76"/>
        <v>286</v>
      </c>
      <c r="AC78" s="68">
        <f t="shared" si="76"/>
        <v>54</v>
      </c>
      <c r="AD78" s="68">
        <f t="shared" si="76"/>
        <v>450</v>
      </c>
      <c r="AE78" s="68">
        <f t="shared" si="76"/>
        <v>30</v>
      </c>
      <c r="AF78" s="68">
        <f t="shared" si="76"/>
        <v>366</v>
      </c>
      <c r="AG78" s="68">
        <f t="shared" si="76"/>
        <v>24</v>
      </c>
      <c r="AH78" s="68">
        <f t="shared" si="76"/>
        <v>120</v>
      </c>
    </row>
    <row r="79" spans="1:34" s="30" customFormat="1" ht="17.25" customHeight="1" x14ac:dyDescent="0.2">
      <c r="A79" s="416"/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8"/>
      <c r="O79" s="410" t="s">
        <v>57</v>
      </c>
      <c r="P79" s="411"/>
      <c r="Q79" s="411"/>
      <c r="R79" s="411"/>
      <c r="S79" s="411"/>
      <c r="T79" s="411"/>
      <c r="U79" s="75"/>
      <c r="V79" s="113">
        <v>72</v>
      </c>
      <c r="W79" s="113"/>
      <c r="X79" s="75"/>
      <c r="Y79" s="75"/>
      <c r="Z79" s="68">
        <v>36</v>
      </c>
      <c r="AA79" s="286"/>
      <c r="AB79" s="113"/>
      <c r="AC79" s="113"/>
      <c r="AD79" s="288">
        <v>36</v>
      </c>
      <c r="AE79" s="286"/>
      <c r="AF79" s="113">
        <v>36</v>
      </c>
      <c r="AG79" s="113"/>
      <c r="AH79" s="288">
        <v>36</v>
      </c>
    </row>
    <row r="80" spans="1:34" s="30" customFormat="1" ht="12.75" customHeight="1" x14ac:dyDescent="0.2">
      <c r="A80" s="416"/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8"/>
      <c r="O80" s="410" t="s">
        <v>58</v>
      </c>
      <c r="P80" s="411"/>
      <c r="Q80" s="411"/>
      <c r="R80" s="411"/>
      <c r="S80" s="411"/>
      <c r="T80" s="411"/>
      <c r="U80" s="75"/>
      <c r="V80" s="75"/>
      <c r="W80" s="75"/>
      <c r="X80" s="113">
        <v>36</v>
      </c>
      <c r="Y80" s="113"/>
      <c r="Z80" s="113">
        <f t="shared" ref="Z80:AH80" si="77">Z47+Z53+Z58+Z63+Z68+Z73</f>
        <v>72</v>
      </c>
      <c r="AA80" s="113"/>
      <c r="AB80" s="113">
        <f t="shared" si="77"/>
        <v>108</v>
      </c>
      <c r="AC80" s="113"/>
      <c r="AD80" s="113">
        <f t="shared" si="77"/>
        <v>108</v>
      </c>
      <c r="AE80" s="113"/>
      <c r="AF80" s="113">
        <f t="shared" si="77"/>
        <v>72</v>
      </c>
      <c r="AG80" s="113"/>
      <c r="AH80" s="113">
        <f t="shared" si="77"/>
        <v>108</v>
      </c>
    </row>
    <row r="81" spans="1:34" s="30" customFormat="1" ht="27" customHeight="1" x14ac:dyDescent="0.2">
      <c r="A81" s="416"/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8"/>
      <c r="O81" s="407" t="s">
        <v>212</v>
      </c>
      <c r="P81" s="408"/>
      <c r="Q81" s="408"/>
      <c r="R81" s="408"/>
      <c r="S81" s="408"/>
      <c r="T81" s="409"/>
      <c r="U81" s="75"/>
      <c r="V81" s="75"/>
      <c r="W81" s="75"/>
      <c r="X81" s="113">
        <f>X48+X54+X59+X64+X69+X74</f>
        <v>0</v>
      </c>
      <c r="Y81" s="113"/>
      <c r="Z81" s="113">
        <f t="shared" ref="Z81:AH81" si="78">Z48+Z54+Z59+Z64+Z69+Z74</f>
        <v>108</v>
      </c>
      <c r="AA81" s="113"/>
      <c r="AB81" s="113">
        <f t="shared" si="78"/>
        <v>216</v>
      </c>
      <c r="AC81" s="113"/>
      <c r="AD81" s="113">
        <f t="shared" si="78"/>
        <v>252</v>
      </c>
      <c r="AE81" s="113"/>
      <c r="AF81" s="113">
        <f t="shared" si="78"/>
        <v>108</v>
      </c>
      <c r="AG81" s="113"/>
      <c r="AH81" s="113">
        <f t="shared" si="78"/>
        <v>216</v>
      </c>
    </row>
    <row r="82" spans="1:34" s="30" customFormat="1" ht="13.5" customHeight="1" x14ac:dyDescent="0.2">
      <c r="A82" s="416"/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8"/>
      <c r="O82" s="410" t="s">
        <v>176</v>
      </c>
      <c r="P82" s="411"/>
      <c r="Q82" s="411"/>
      <c r="R82" s="411"/>
      <c r="S82" s="411"/>
      <c r="T82" s="411"/>
      <c r="U82" s="75"/>
      <c r="V82" s="75"/>
      <c r="W82" s="75"/>
      <c r="X82" s="75"/>
      <c r="Y82" s="75"/>
      <c r="Z82" s="68"/>
      <c r="AA82" s="75"/>
      <c r="AB82" s="75"/>
      <c r="AC82" s="75"/>
      <c r="AD82" s="75"/>
      <c r="AE82" s="75"/>
      <c r="AF82" s="75"/>
      <c r="AG82" s="75"/>
      <c r="AH82" s="113">
        <v>144</v>
      </c>
    </row>
    <row r="83" spans="1:34" s="30" customFormat="1" ht="14.25" x14ac:dyDescent="0.2">
      <c r="A83" s="416"/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8"/>
      <c r="O83" s="410" t="s">
        <v>59</v>
      </c>
      <c r="P83" s="411"/>
      <c r="Q83" s="411"/>
      <c r="R83" s="411"/>
      <c r="S83" s="411"/>
      <c r="T83" s="411"/>
      <c r="U83" s="113"/>
      <c r="V83" s="113">
        <v>4</v>
      </c>
      <c r="W83" s="113"/>
      <c r="X83" s="113"/>
      <c r="Y83" s="113"/>
      <c r="Z83" s="68">
        <f>(C33+C41+C75)/4</f>
        <v>3</v>
      </c>
      <c r="AA83" s="113"/>
      <c r="AB83" s="113"/>
      <c r="AC83" s="113"/>
      <c r="AD83" s="113">
        <f>(C40+C49+C70)/6</f>
        <v>3</v>
      </c>
      <c r="AE83" s="113"/>
      <c r="AF83" s="113">
        <f>(C55+C35)/7</f>
        <v>2</v>
      </c>
      <c r="AG83" s="113"/>
      <c r="AH83" s="113">
        <f>(C65+C60)/8</f>
        <v>2</v>
      </c>
    </row>
    <row r="84" spans="1:34" s="30" customFormat="1" ht="14.25" x14ac:dyDescent="0.2">
      <c r="A84" s="416"/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8"/>
      <c r="O84" s="407" t="s">
        <v>272</v>
      </c>
      <c r="P84" s="408"/>
      <c r="Q84" s="408"/>
      <c r="R84" s="408"/>
      <c r="S84" s="408"/>
      <c r="T84" s="409"/>
      <c r="U84" s="113"/>
      <c r="V84" s="113"/>
      <c r="W84" s="113"/>
      <c r="X84" s="113"/>
      <c r="Y84" s="113"/>
      <c r="Z84" s="68"/>
      <c r="AA84" s="113"/>
      <c r="AB84" s="113"/>
      <c r="AC84" s="113"/>
      <c r="AD84" s="113"/>
      <c r="AE84" s="113"/>
      <c r="AF84" s="113"/>
      <c r="AG84" s="113"/>
      <c r="AH84" s="113"/>
    </row>
    <row r="85" spans="1:34" s="30" customFormat="1" ht="14.25" x14ac:dyDescent="0.2">
      <c r="A85" s="416"/>
      <c r="B85" s="417"/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8"/>
      <c r="O85" s="410" t="s">
        <v>177</v>
      </c>
      <c r="P85" s="411"/>
      <c r="Q85" s="411"/>
      <c r="R85" s="411"/>
      <c r="S85" s="411"/>
      <c r="T85" s="411"/>
      <c r="U85" s="113"/>
      <c r="V85" s="113">
        <f>(E37+E23+E22+E20+E16+E14+E13+E12)/2</f>
        <v>8</v>
      </c>
      <c r="W85" s="113"/>
      <c r="X85" s="113">
        <f>(E28+E30+E34)/3</f>
        <v>3</v>
      </c>
      <c r="Y85" s="113"/>
      <c r="Z85" s="68">
        <f>(E15+E26+E38+E39+E72+E73+E74)/4</f>
        <v>7</v>
      </c>
      <c r="AA85" s="113"/>
      <c r="AB85" s="113">
        <f>(E31+E42)/5</f>
        <v>2</v>
      </c>
      <c r="AC85" s="113"/>
      <c r="AD85" s="113">
        <f>(E36+E47+E48+6+E67+E68+E69+E27)/6</f>
        <v>8</v>
      </c>
      <c r="AE85" s="113"/>
      <c r="AF85" s="113">
        <f>(E35+E53+E54+7)/7</f>
        <v>3</v>
      </c>
      <c r="AG85" s="113"/>
      <c r="AH85" s="113">
        <f>(E57+E58+E59+E62+E63+E64+E76)/8</f>
        <v>7</v>
      </c>
    </row>
    <row r="86" spans="1:34" s="30" customFormat="1" ht="15" customHeight="1" x14ac:dyDescent="0.2">
      <c r="A86" s="416"/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8"/>
      <c r="O86" s="410" t="s">
        <v>199</v>
      </c>
      <c r="P86" s="411"/>
      <c r="Q86" s="411"/>
      <c r="R86" s="411"/>
      <c r="S86" s="411"/>
      <c r="T86" s="411"/>
      <c r="U86" s="113"/>
      <c r="V86" s="113">
        <v>1</v>
      </c>
      <c r="W86" s="113"/>
      <c r="X86" s="113"/>
      <c r="Y86" s="113"/>
      <c r="Z86" s="68"/>
      <c r="AA86" s="113"/>
      <c r="AB86" s="113"/>
      <c r="AC86" s="113"/>
      <c r="AD86" s="113">
        <v>1</v>
      </c>
      <c r="AE86" s="113"/>
      <c r="AF86" s="113">
        <v>1</v>
      </c>
      <c r="AG86" s="113"/>
      <c r="AH86" s="113"/>
    </row>
    <row r="87" spans="1:34" s="30" customFormat="1" ht="15" customHeight="1" thickBot="1" x14ac:dyDescent="0.25">
      <c r="A87" s="419"/>
      <c r="B87" s="420"/>
      <c r="C87" s="420"/>
      <c r="D87" s="420"/>
      <c r="E87" s="420"/>
      <c r="F87" s="420"/>
      <c r="G87" s="420"/>
      <c r="H87" s="420"/>
      <c r="I87" s="420"/>
      <c r="J87" s="420"/>
      <c r="K87" s="420"/>
      <c r="L87" s="420"/>
      <c r="M87" s="420"/>
      <c r="N87" s="421"/>
      <c r="O87" s="422" t="s">
        <v>69</v>
      </c>
      <c r="P87" s="423"/>
      <c r="Q87" s="423"/>
      <c r="R87" s="423"/>
      <c r="S87" s="423"/>
      <c r="T87" s="423"/>
      <c r="U87" s="113">
        <v>7</v>
      </c>
      <c r="V87" s="113">
        <v>1</v>
      </c>
      <c r="W87" s="113"/>
      <c r="X87" s="113">
        <f>(3+G33+G38+G39+G41+3+G72)/3</f>
        <v>7</v>
      </c>
      <c r="Y87" s="113"/>
      <c r="Z87" s="68">
        <f>(4+4+4+4)/4</f>
        <v>4</v>
      </c>
      <c r="AA87" s="113"/>
      <c r="AB87" s="113">
        <f>(5+G36+5+5+G46+G67)/5</f>
        <v>6</v>
      </c>
      <c r="AC87" s="113"/>
      <c r="AD87" s="113">
        <f>(G51+G52)/6</f>
        <v>2</v>
      </c>
      <c r="AE87" s="113"/>
      <c r="AF87" s="113">
        <f>(G57+G62)/7</f>
        <v>2</v>
      </c>
      <c r="AG87" s="113"/>
      <c r="AH87" s="113"/>
    </row>
    <row r="88" spans="1:34" x14ac:dyDescent="0.2">
      <c r="A88" s="405"/>
      <c r="B88" s="406"/>
      <c r="C88" s="406"/>
      <c r="D88" s="406"/>
      <c r="E88" s="406"/>
      <c r="F88" s="406"/>
      <c r="G88" s="406"/>
      <c r="H88" s="406"/>
      <c r="I88" s="406"/>
      <c r="J88" s="406"/>
      <c r="K88" s="406"/>
      <c r="L88" s="406"/>
      <c r="M88" s="406"/>
      <c r="N88" s="406"/>
      <c r="O88" s="406"/>
      <c r="P88" s="406"/>
      <c r="Q88" s="406"/>
      <c r="R88" s="406"/>
      <c r="S88" s="406"/>
      <c r="T88" s="406"/>
      <c r="U88" s="406"/>
      <c r="V88" s="406"/>
      <c r="W88" s="406"/>
      <c r="X88" s="406"/>
      <c r="Y88" s="406"/>
      <c r="Z88" s="406"/>
      <c r="AA88" s="406"/>
      <c r="AB88" s="406"/>
      <c r="AC88" s="406"/>
      <c r="AD88" s="406"/>
      <c r="AE88" s="292"/>
      <c r="AF88" s="114"/>
      <c r="AG88" s="114"/>
      <c r="AH88" s="114"/>
    </row>
    <row r="89" spans="1:34" x14ac:dyDescent="0.2">
      <c r="A89" s="405"/>
      <c r="B89" s="406"/>
      <c r="C89" s="406"/>
      <c r="D89" s="406"/>
      <c r="E89" s="406"/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292"/>
      <c r="AF89" s="114"/>
      <c r="AG89" s="114"/>
      <c r="AH89" s="114"/>
    </row>
    <row r="90" spans="1:34" x14ac:dyDescent="0.2">
      <c r="A90" s="405"/>
      <c r="B90" s="406"/>
      <c r="C90" s="406"/>
      <c r="D90" s="406"/>
      <c r="E90" s="406"/>
      <c r="F90" s="406"/>
      <c r="G90" s="406"/>
      <c r="H90" s="406"/>
      <c r="I90" s="406"/>
      <c r="J90" s="406"/>
      <c r="K90" s="406"/>
      <c r="L90" s="406"/>
      <c r="M90" s="406"/>
      <c r="N90" s="406"/>
      <c r="O90" s="406"/>
      <c r="P90" s="406"/>
      <c r="Q90" s="406"/>
      <c r="R90" s="406"/>
      <c r="S90" s="406"/>
      <c r="T90" s="406"/>
      <c r="U90" s="406"/>
      <c r="V90" s="406"/>
      <c r="W90" s="406"/>
      <c r="X90" s="406"/>
      <c r="Y90" s="406"/>
      <c r="Z90" s="406"/>
      <c r="AA90" s="406"/>
      <c r="AB90" s="406"/>
      <c r="AC90" s="406"/>
      <c r="AD90" s="406"/>
      <c r="AE90" s="292"/>
      <c r="AF90" s="114"/>
      <c r="AG90" s="114"/>
      <c r="AH90" s="114"/>
    </row>
    <row r="91" spans="1:34" x14ac:dyDescent="0.2">
      <c r="A91" s="405"/>
      <c r="B91" s="406"/>
      <c r="C91" s="406"/>
      <c r="D91" s="406"/>
      <c r="E91" s="406"/>
      <c r="F91" s="406"/>
      <c r="G91" s="406"/>
      <c r="H91" s="406"/>
      <c r="I91" s="406"/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  <c r="V91" s="406"/>
      <c r="W91" s="406"/>
      <c r="X91" s="406"/>
      <c r="Y91" s="406"/>
      <c r="Z91" s="406"/>
      <c r="AA91" s="406"/>
      <c r="AB91" s="406"/>
      <c r="AC91" s="406"/>
      <c r="AD91" s="406"/>
      <c r="AE91" s="292"/>
      <c r="AF91" s="114"/>
      <c r="AG91" s="114"/>
      <c r="AH91" s="114"/>
    </row>
    <row r="92" spans="1:34" x14ac:dyDescent="0.2">
      <c r="A92" s="405"/>
      <c r="B92" s="406"/>
      <c r="C92" s="406"/>
      <c r="D92" s="406"/>
      <c r="E92" s="406"/>
      <c r="F92" s="406"/>
      <c r="G92" s="406"/>
      <c r="H92" s="406"/>
      <c r="I92" s="406"/>
      <c r="J92" s="406"/>
      <c r="K92" s="406"/>
      <c r="L92" s="406"/>
      <c r="M92" s="406"/>
      <c r="N92" s="406"/>
      <c r="O92" s="406"/>
      <c r="P92" s="406"/>
      <c r="Q92" s="406"/>
      <c r="R92" s="406"/>
      <c r="S92" s="406"/>
      <c r="T92" s="406"/>
      <c r="U92" s="406"/>
      <c r="V92" s="406"/>
      <c r="W92" s="406"/>
      <c r="X92" s="406"/>
      <c r="Y92" s="406"/>
      <c r="Z92" s="406"/>
      <c r="AA92" s="406"/>
      <c r="AB92" s="406"/>
      <c r="AC92" s="406"/>
      <c r="AD92" s="406"/>
      <c r="AE92" s="292"/>
      <c r="AF92" s="114"/>
      <c r="AG92" s="114"/>
      <c r="AH92" s="114"/>
    </row>
    <row r="93" spans="1:34" x14ac:dyDescent="0.2">
      <c r="A93" s="405"/>
      <c r="B93" s="406"/>
      <c r="C93" s="406"/>
      <c r="D93" s="406"/>
      <c r="E93" s="406"/>
      <c r="F93" s="406"/>
      <c r="G93" s="406"/>
      <c r="H93" s="406"/>
      <c r="I93" s="406"/>
      <c r="J93" s="406"/>
      <c r="K93" s="406"/>
      <c r="L93" s="406"/>
      <c r="M93" s="406"/>
      <c r="N93" s="406"/>
      <c r="O93" s="406"/>
      <c r="P93" s="406"/>
      <c r="Q93" s="406"/>
      <c r="R93" s="406"/>
      <c r="S93" s="406"/>
      <c r="T93" s="406"/>
      <c r="U93" s="406"/>
      <c r="V93" s="406"/>
      <c r="W93" s="406"/>
      <c r="X93" s="406"/>
      <c r="Y93" s="406"/>
      <c r="Z93" s="406"/>
      <c r="AA93" s="406"/>
      <c r="AB93" s="406"/>
      <c r="AC93" s="406"/>
      <c r="AD93" s="406"/>
      <c r="AE93" s="292"/>
      <c r="AF93" s="114"/>
      <c r="AG93" s="114"/>
      <c r="AH93" s="114"/>
    </row>
    <row r="94" spans="1:34" x14ac:dyDescent="0.2">
      <c r="A94" s="405"/>
      <c r="B94" s="406"/>
      <c r="C94" s="406"/>
      <c r="D94" s="406"/>
      <c r="E94" s="406"/>
      <c r="F94" s="406"/>
      <c r="G94" s="406"/>
      <c r="H94" s="406"/>
      <c r="I94" s="406"/>
      <c r="J94" s="406"/>
      <c r="K94" s="406"/>
      <c r="L94" s="406"/>
      <c r="M94" s="406"/>
      <c r="N94" s="406"/>
      <c r="O94" s="406"/>
      <c r="P94" s="406"/>
      <c r="Q94" s="406"/>
      <c r="R94" s="406"/>
      <c r="S94" s="406"/>
      <c r="T94" s="406"/>
      <c r="U94" s="406"/>
      <c r="V94" s="406"/>
      <c r="W94" s="406"/>
      <c r="X94" s="406"/>
      <c r="Y94" s="406"/>
      <c r="Z94" s="406"/>
      <c r="AA94" s="406"/>
      <c r="AB94" s="406"/>
      <c r="AC94" s="406"/>
      <c r="AD94" s="406"/>
      <c r="AE94" s="292"/>
      <c r="AF94" s="114"/>
      <c r="AG94" s="114"/>
      <c r="AH94" s="114"/>
    </row>
    <row r="95" spans="1:34" x14ac:dyDescent="0.2">
      <c r="A95" s="405"/>
      <c r="B95" s="406"/>
      <c r="C95" s="406"/>
      <c r="D95" s="406"/>
      <c r="E95" s="406"/>
      <c r="F95" s="406"/>
      <c r="G95" s="406"/>
      <c r="H95" s="406"/>
      <c r="I95" s="406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292"/>
      <c r="AF95" s="114"/>
      <c r="AG95" s="114"/>
      <c r="AH95" s="114"/>
    </row>
    <row r="96" spans="1:34" x14ac:dyDescent="0.2">
      <c r="A96" s="405"/>
      <c r="B96" s="406"/>
      <c r="C96" s="406"/>
      <c r="D96" s="406"/>
      <c r="E96" s="406"/>
      <c r="F96" s="406"/>
      <c r="G96" s="406"/>
      <c r="H96" s="406"/>
      <c r="I96" s="406"/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292"/>
      <c r="AF96" s="114"/>
      <c r="AG96" s="114"/>
      <c r="AH96" s="114"/>
    </row>
    <row r="97" spans="1:34" x14ac:dyDescent="0.2">
      <c r="A97" s="405"/>
      <c r="B97" s="406"/>
      <c r="C97" s="406"/>
      <c r="D97" s="406"/>
      <c r="E97" s="406"/>
      <c r="F97" s="406"/>
      <c r="G97" s="406"/>
      <c r="H97" s="406"/>
      <c r="I97" s="406"/>
      <c r="J97" s="406"/>
      <c r="K97" s="406"/>
      <c r="L97" s="406"/>
      <c r="M97" s="406"/>
      <c r="N97" s="406"/>
      <c r="O97" s="406"/>
      <c r="P97" s="406"/>
      <c r="Q97" s="406"/>
      <c r="R97" s="406"/>
      <c r="S97" s="406"/>
      <c r="T97" s="406"/>
      <c r="U97" s="406"/>
      <c r="V97" s="406"/>
      <c r="W97" s="406"/>
      <c r="X97" s="406"/>
      <c r="Y97" s="406"/>
      <c r="Z97" s="406"/>
      <c r="AA97" s="406"/>
      <c r="AB97" s="406"/>
      <c r="AC97" s="406"/>
      <c r="AD97" s="406"/>
      <c r="AE97" s="292"/>
      <c r="AF97" s="114"/>
      <c r="AG97" s="114"/>
      <c r="AH97" s="114"/>
    </row>
    <row r="98" spans="1:34" x14ac:dyDescent="0.2">
      <c r="A98" s="405"/>
      <c r="B98" s="406"/>
      <c r="C98" s="406"/>
      <c r="D98" s="406"/>
      <c r="E98" s="406"/>
      <c r="F98" s="406"/>
      <c r="G98" s="406"/>
      <c r="H98" s="406"/>
      <c r="I98" s="406"/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06"/>
      <c r="AB98" s="406"/>
      <c r="AC98" s="406"/>
      <c r="AD98" s="406"/>
      <c r="AE98" s="292"/>
      <c r="AF98" s="114"/>
      <c r="AG98" s="114"/>
      <c r="AH98" s="114"/>
    </row>
    <row r="99" spans="1:34" x14ac:dyDescent="0.2">
      <c r="A99" s="19"/>
      <c r="B99" s="293"/>
      <c r="H99" s="27"/>
      <c r="I99" s="19"/>
      <c r="J99" s="19"/>
      <c r="M99" s="19"/>
      <c r="N99" s="19"/>
      <c r="O99" s="19"/>
      <c r="P99" s="19"/>
      <c r="Q99" s="19"/>
      <c r="R99" s="19"/>
      <c r="S99" s="19"/>
      <c r="T99" s="19"/>
      <c r="U99" s="294"/>
      <c r="V99" s="294"/>
    </row>
    <row r="100" spans="1:34" x14ac:dyDescent="0.2">
      <c r="A100" s="19"/>
      <c r="B100" s="293"/>
      <c r="H100" s="27"/>
      <c r="I100" s="19"/>
      <c r="J100" s="19"/>
      <c r="M100" s="19"/>
      <c r="N100" s="19"/>
      <c r="O100" s="19"/>
      <c r="P100" s="19"/>
      <c r="Q100" s="19"/>
      <c r="R100" s="19"/>
      <c r="S100" s="19"/>
      <c r="T100" s="19"/>
      <c r="U100" s="294"/>
      <c r="V100" s="294"/>
    </row>
    <row r="101" spans="1:34" ht="15" customHeight="1" x14ac:dyDescent="0.2">
      <c r="A101" s="19"/>
      <c r="B101" s="293"/>
      <c r="H101" s="27"/>
      <c r="I101" s="19"/>
      <c r="J101" s="19"/>
      <c r="M101" s="19"/>
      <c r="N101" s="19"/>
      <c r="O101" s="19"/>
      <c r="P101" s="19"/>
      <c r="Q101" s="19"/>
      <c r="R101" s="19"/>
      <c r="S101" s="19"/>
      <c r="T101" s="19"/>
      <c r="U101" s="294"/>
      <c r="V101" s="294"/>
    </row>
    <row r="102" spans="1:34" x14ac:dyDescent="0.2">
      <c r="A102" s="19"/>
      <c r="B102" s="293"/>
      <c r="H102" s="27"/>
      <c r="I102" s="19"/>
      <c r="J102" s="19"/>
      <c r="M102" s="19"/>
      <c r="N102" s="19"/>
      <c r="O102" s="19"/>
      <c r="P102" s="19"/>
      <c r="Q102" s="19"/>
      <c r="R102" s="19"/>
      <c r="S102" s="19"/>
      <c r="T102" s="19"/>
      <c r="U102" s="294"/>
      <c r="V102" s="294"/>
    </row>
    <row r="103" spans="1:34" x14ac:dyDescent="0.2">
      <c r="A103" s="19"/>
      <c r="B103" s="293"/>
      <c r="H103" s="27"/>
      <c r="I103" s="19"/>
      <c r="J103" s="19"/>
      <c r="M103" s="19"/>
      <c r="N103" s="19"/>
      <c r="O103" s="19"/>
      <c r="P103" s="19"/>
      <c r="Q103" s="19"/>
      <c r="R103" s="19"/>
      <c r="S103" s="19"/>
      <c r="T103" s="19"/>
      <c r="U103" s="294"/>
      <c r="V103" s="294"/>
    </row>
    <row r="104" spans="1:34" x14ac:dyDescent="0.2">
      <c r="A104" s="19"/>
      <c r="B104" s="293"/>
      <c r="H104" s="27"/>
      <c r="I104" s="19"/>
      <c r="J104" s="19"/>
      <c r="M104" s="19"/>
      <c r="N104" s="19"/>
      <c r="O104" s="19"/>
      <c r="P104" s="19"/>
      <c r="Q104" s="19"/>
      <c r="R104" s="19"/>
      <c r="S104" s="19"/>
      <c r="T104" s="19"/>
      <c r="U104" s="294"/>
      <c r="V104" s="294"/>
    </row>
    <row r="105" spans="1:34" x14ac:dyDescent="0.2">
      <c r="A105" s="19"/>
      <c r="B105" s="293"/>
      <c r="H105" s="27"/>
      <c r="I105" s="19"/>
      <c r="J105" s="19"/>
      <c r="M105" s="19"/>
      <c r="N105" s="19"/>
      <c r="O105" s="19"/>
      <c r="P105" s="19"/>
      <c r="Q105" s="19"/>
      <c r="R105" s="19"/>
      <c r="S105" s="19"/>
      <c r="T105" s="19"/>
      <c r="U105" s="294"/>
      <c r="V105" s="294"/>
    </row>
    <row r="106" spans="1:34" x14ac:dyDescent="0.2">
      <c r="A106" s="19"/>
      <c r="B106" s="293"/>
      <c r="H106" s="27"/>
      <c r="I106" s="19"/>
      <c r="J106" s="19"/>
      <c r="M106" s="19"/>
      <c r="N106" s="19"/>
      <c r="O106" s="19"/>
      <c r="P106" s="19"/>
      <c r="Q106" s="19"/>
      <c r="R106" s="19"/>
      <c r="S106" s="19"/>
      <c r="T106" s="19"/>
      <c r="U106" s="294"/>
      <c r="V106" s="294"/>
    </row>
    <row r="107" spans="1:34" x14ac:dyDescent="0.2">
      <c r="A107" s="19"/>
      <c r="B107" s="293"/>
      <c r="H107" s="27"/>
      <c r="I107" s="19"/>
      <c r="J107" s="19"/>
      <c r="M107" s="19"/>
      <c r="N107" s="19"/>
      <c r="O107" s="19"/>
      <c r="P107" s="19"/>
      <c r="Q107" s="19"/>
      <c r="R107" s="19"/>
      <c r="S107" s="19"/>
      <c r="T107" s="19"/>
      <c r="U107" s="294"/>
      <c r="V107" s="294"/>
    </row>
    <row r="108" spans="1:34" x14ac:dyDescent="0.2">
      <c r="A108" s="19"/>
      <c r="B108" s="293"/>
      <c r="H108" s="27"/>
      <c r="I108" s="19"/>
      <c r="J108" s="19"/>
      <c r="M108" s="19"/>
      <c r="N108" s="19"/>
      <c r="O108" s="19"/>
      <c r="P108" s="19"/>
      <c r="Q108" s="19"/>
      <c r="R108" s="19"/>
      <c r="S108" s="19"/>
      <c r="T108" s="19"/>
      <c r="U108" s="294"/>
      <c r="V108" s="294"/>
    </row>
    <row r="109" spans="1:34" x14ac:dyDescent="0.2">
      <c r="A109" s="19"/>
      <c r="B109" s="293"/>
      <c r="H109" s="27"/>
      <c r="I109" s="19"/>
      <c r="J109" s="19"/>
      <c r="M109" s="19"/>
      <c r="N109" s="19"/>
      <c r="O109" s="19"/>
      <c r="P109" s="19"/>
      <c r="Q109" s="19"/>
      <c r="R109" s="19"/>
      <c r="S109" s="19"/>
      <c r="T109" s="19"/>
      <c r="U109" s="294"/>
      <c r="V109" s="294"/>
    </row>
    <row r="110" spans="1:34" x14ac:dyDescent="0.2">
      <c r="A110" s="19"/>
      <c r="B110" s="293"/>
      <c r="H110" s="27"/>
      <c r="I110" s="19"/>
      <c r="J110" s="19"/>
      <c r="M110" s="19"/>
      <c r="N110" s="19"/>
      <c r="O110" s="19"/>
      <c r="P110" s="19"/>
      <c r="Q110" s="19"/>
      <c r="R110" s="19"/>
      <c r="S110" s="19"/>
      <c r="T110" s="19"/>
      <c r="U110" s="294"/>
      <c r="V110" s="294"/>
    </row>
    <row r="111" spans="1:34" x14ac:dyDescent="0.2">
      <c r="A111" s="19"/>
      <c r="B111" s="293"/>
      <c r="H111" s="27"/>
      <c r="I111" s="19"/>
      <c r="J111" s="19"/>
      <c r="M111" s="19"/>
      <c r="N111" s="19"/>
      <c r="O111" s="19"/>
      <c r="P111" s="19"/>
      <c r="Q111" s="19"/>
      <c r="R111" s="19"/>
      <c r="S111" s="19"/>
      <c r="T111" s="19"/>
      <c r="U111" s="294"/>
      <c r="V111" s="294"/>
    </row>
    <row r="112" spans="1:34" x14ac:dyDescent="0.2">
      <c r="A112" s="19"/>
      <c r="B112" s="293"/>
      <c r="H112" s="27"/>
      <c r="I112" s="19"/>
      <c r="J112" s="19"/>
      <c r="M112" s="19"/>
      <c r="N112" s="19"/>
      <c r="O112" s="19"/>
      <c r="P112" s="19"/>
      <c r="Q112" s="19"/>
      <c r="R112" s="19"/>
      <c r="S112" s="19"/>
      <c r="T112" s="19"/>
      <c r="U112" s="294"/>
      <c r="V112" s="294"/>
    </row>
    <row r="113" spans="1:22" x14ac:dyDescent="0.2">
      <c r="A113" s="19"/>
      <c r="B113" s="293"/>
      <c r="H113" s="27"/>
      <c r="I113" s="19"/>
      <c r="J113" s="19"/>
      <c r="M113" s="19"/>
      <c r="N113" s="19"/>
      <c r="O113" s="19"/>
      <c r="P113" s="19"/>
      <c r="Q113" s="19"/>
      <c r="R113" s="19"/>
      <c r="S113" s="19"/>
      <c r="T113" s="19"/>
      <c r="U113" s="294"/>
      <c r="V113" s="294"/>
    </row>
    <row r="114" spans="1:22" x14ac:dyDescent="0.2">
      <c r="A114" s="19"/>
      <c r="B114" s="293"/>
      <c r="H114" s="27"/>
      <c r="I114" s="19"/>
      <c r="J114" s="19"/>
      <c r="M114" s="19"/>
      <c r="N114" s="19"/>
      <c r="O114" s="19"/>
      <c r="P114" s="19"/>
      <c r="Q114" s="19"/>
      <c r="R114" s="19"/>
      <c r="S114" s="19"/>
      <c r="T114" s="19"/>
      <c r="U114" s="294"/>
      <c r="V114" s="294"/>
    </row>
    <row r="115" spans="1:22" x14ac:dyDescent="0.2">
      <c r="A115" s="19"/>
      <c r="B115" s="293"/>
      <c r="H115" s="27"/>
      <c r="I115" s="19"/>
      <c r="J115" s="19"/>
      <c r="M115" s="19"/>
      <c r="N115" s="19"/>
      <c r="O115" s="19"/>
      <c r="P115" s="19"/>
      <c r="Q115" s="19"/>
      <c r="R115" s="19"/>
      <c r="S115" s="19"/>
      <c r="T115" s="19"/>
      <c r="U115" s="294"/>
      <c r="V115" s="294"/>
    </row>
    <row r="116" spans="1:22" x14ac:dyDescent="0.2">
      <c r="A116" s="19"/>
      <c r="B116" s="293"/>
      <c r="H116" s="27"/>
      <c r="I116" s="19"/>
      <c r="J116" s="19"/>
      <c r="M116" s="19"/>
      <c r="N116" s="19"/>
      <c r="O116" s="19"/>
      <c r="P116" s="19"/>
      <c r="Q116" s="19"/>
      <c r="R116" s="19"/>
      <c r="S116" s="19"/>
      <c r="T116" s="19"/>
      <c r="U116" s="294"/>
      <c r="V116" s="294"/>
    </row>
    <row r="117" spans="1:22" x14ac:dyDescent="0.2">
      <c r="A117" s="19"/>
      <c r="B117" s="293"/>
      <c r="H117" s="27"/>
      <c r="I117" s="19"/>
      <c r="J117" s="19"/>
      <c r="M117" s="19"/>
      <c r="N117" s="19"/>
      <c r="O117" s="19"/>
      <c r="P117" s="19"/>
      <c r="Q117" s="19"/>
      <c r="R117" s="19"/>
      <c r="S117" s="19"/>
      <c r="T117" s="19"/>
      <c r="U117" s="294"/>
      <c r="V117" s="294"/>
    </row>
    <row r="118" spans="1:22" x14ac:dyDescent="0.2">
      <c r="A118" s="19"/>
      <c r="B118" s="293"/>
      <c r="H118" s="27"/>
      <c r="I118" s="19"/>
      <c r="J118" s="19"/>
      <c r="M118" s="19"/>
      <c r="N118" s="19"/>
      <c r="O118" s="19"/>
      <c r="P118" s="19"/>
      <c r="Q118" s="19"/>
      <c r="R118" s="19"/>
      <c r="S118" s="19"/>
      <c r="T118" s="19"/>
      <c r="U118" s="294"/>
      <c r="V118" s="294"/>
    </row>
    <row r="119" spans="1:22" x14ac:dyDescent="0.2">
      <c r="A119" s="19"/>
      <c r="B119" s="293"/>
      <c r="H119" s="27"/>
      <c r="I119" s="19"/>
      <c r="J119" s="19"/>
      <c r="M119" s="19"/>
      <c r="N119" s="19"/>
      <c r="O119" s="19"/>
      <c r="P119" s="19"/>
      <c r="Q119" s="19"/>
      <c r="R119" s="19"/>
      <c r="S119" s="19"/>
      <c r="T119" s="19"/>
      <c r="U119" s="294"/>
      <c r="V119" s="294"/>
    </row>
    <row r="120" spans="1:22" x14ac:dyDescent="0.2">
      <c r="A120" s="19"/>
      <c r="B120" s="293"/>
      <c r="H120" s="27"/>
      <c r="I120" s="19"/>
      <c r="J120" s="19"/>
      <c r="M120" s="19"/>
      <c r="N120" s="19"/>
      <c r="O120" s="19"/>
      <c r="P120" s="19"/>
      <c r="Q120" s="19"/>
      <c r="R120" s="19"/>
      <c r="S120" s="19"/>
      <c r="T120" s="19"/>
      <c r="U120" s="294"/>
      <c r="V120" s="294"/>
    </row>
    <row r="121" spans="1:22" x14ac:dyDescent="0.2">
      <c r="A121" s="19"/>
      <c r="B121" s="293"/>
      <c r="H121" s="27"/>
      <c r="I121" s="19"/>
      <c r="J121" s="19"/>
      <c r="M121" s="19"/>
      <c r="N121" s="19"/>
      <c r="O121" s="19"/>
      <c r="P121" s="19"/>
      <c r="Q121" s="19"/>
      <c r="R121" s="19"/>
      <c r="S121" s="19"/>
      <c r="T121" s="19"/>
      <c r="U121" s="294"/>
      <c r="V121" s="294"/>
    </row>
    <row r="122" spans="1:22" x14ac:dyDescent="0.2">
      <c r="A122" s="19"/>
      <c r="B122" s="293"/>
      <c r="H122" s="27"/>
      <c r="I122" s="19"/>
      <c r="J122" s="19"/>
      <c r="M122" s="19"/>
      <c r="N122" s="19"/>
      <c r="O122" s="19"/>
      <c r="P122" s="19"/>
      <c r="Q122" s="19"/>
      <c r="R122" s="19"/>
      <c r="S122" s="19"/>
      <c r="T122" s="19"/>
      <c r="U122" s="294"/>
      <c r="V122" s="294"/>
    </row>
    <row r="123" spans="1:22" x14ac:dyDescent="0.2">
      <c r="A123" s="19"/>
      <c r="B123" s="293"/>
      <c r="H123" s="27"/>
      <c r="I123" s="19"/>
      <c r="J123" s="19"/>
      <c r="M123" s="19"/>
      <c r="N123" s="19"/>
      <c r="O123" s="19"/>
      <c r="P123" s="19"/>
      <c r="Q123" s="19"/>
      <c r="R123" s="19"/>
      <c r="S123" s="19"/>
      <c r="T123" s="19"/>
      <c r="U123" s="294"/>
      <c r="V123" s="294"/>
    </row>
    <row r="124" spans="1:22" x14ac:dyDescent="0.2">
      <c r="A124" s="19"/>
      <c r="B124" s="293"/>
      <c r="H124" s="27"/>
      <c r="I124" s="19"/>
      <c r="J124" s="19"/>
      <c r="M124" s="19"/>
      <c r="N124" s="19"/>
      <c r="O124" s="19"/>
      <c r="P124" s="19"/>
      <c r="Q124" s="19"/>
      <c r="R124" s="19"/>
      <c r="S124" s="19"/>
      <c r="T124" s="19"/>
      <c r="U124" s="294"/>
      <c r="V124" s="294"/>
    </row>
    <row r="125" spans="1:22" x14ac:dyDescent="0.2">
      <c r="A125" s="19"/>
      <c r="B125" s="293"/>
      <c r="H125" s="27"/>
      <c r="I125" s="19"/>
      <c r="J125" s="19"/>
      <c r="M125" s="19"/>
      <c r="N125" s="19"/>
      <c r="O125" s="19"/>
      <c r="P125" s="19"/>
      <c r="Q125" s="19"/>
      <c r="R125" s="19"/>
      <c r="S125" s="19"/>
      <c r="T125" s="19"/>
      <c r="U125" s="294"/>
      <c r="V125" s="294"/>
    </row>
    <row r="126" spans="1:22" x14ac:dyDescent="0.2">
      <c r="A126" s="19"/>
      <c r="B126" s="293"/>
      <c r="H126" s="27"/>
      <c r="I126" s="19"/>
      <c r="J126" s="19"/>
      <c r="M126" s="19"/>
      <c r="N126" s="19"/>
      <c r="O126" s="19"/>
      <c r="P126" s="19"/>
      <c r="Q126" s="19"/>
      <c r="R126" s="19"/>
      <c r="S126" s="19"/>
      <c r="T126" s="19"/>
      <c r="U126" s="294"/>
      <c r="V126" s="294"/>
    </row>
    <row r="127" spans="1:22" x14ac:dyDescent="0.2">
      <c r="A127" s="19"/>
      <c r="B127" s="293"/>
      <c r="H127" s="27"/>
      <c r="I127" s="19"/>
      <c r="J127" s="19"/>
      <c r="M127" s="19"/>
      <c r="N127" s="19"/>
      <c r="O127" s="19"/>
      <c r="P127" s="19"/>
      <c r="Q127" s="19"/>
      <c r="R127" s="19"/>
      <c r="S127" s="19"/>
      <c r="T127" s="19"/>
      <c r="U127" s="294"/>
      <c r="V127" s="294"/>
    </row>
    <row r="128" spans="1:22" x14ac:dyDescent="0.2">
      <c r="A128" s="19"/>
      <c r="B128" s="293"/>
      <c r="H128" s="27"/>
      <c r="I128" s="19"/>
      <c r="J128" s="19"/>
      <c r="M128" s="19"/>
      <c r="N128" s="19"/>
      <c r="O128" s="19"/>
      <c r="P128" s="19"/>
      <c r="Q128" s="19"/>
      <c r="R128" s="19"/>
      <c r="S128" s="19"/>
      <c r="T128" s="19"/>
      <c r="U128" s="294"/>
      <c r="V128" s="294"/>
    </row>
    <row r="129" spans="1:23" x14ac:dyDescent="0.2">
      <c r="A129" s="19"/>
      <c r="B129" s="293"/>
      <c r="H129" s="27"/>
      <c r="I129" s="19"/>
      <c r="J129" s="19"/>
      <c r="M129" s="19"/>
      <c r="N129" s="19"/>
      <c r="O129" s="19"/>
      <c r="P129" s="19"/>
      <c r="Q129" s="19"/>
      <c r="R129" s="19"/>
      <c r="S129" s="19"/>
      <c r="T129" s="19"/>
      <c r="U129" s="294"/>
      <c r="V129" s="294"/>
    </row>
    <row r="130" spans="1:23" x14ac:dyDescent="0.2">
      <c r="A130" s="19"/>
      <c r="G130" s="22"/>
      <c r="I130" s="19"/>
      <c r="J130" s="19"/>
      <c r="M130" s="19"/>
      <c r="N130" s="19"/>
      <c r="O130" s="19"/>
      <c r="P130" s="19"/>
      <c r="Q130" s="19"/>
      <c r="R130" s="19"/>
      <c r="S130" s="19"/>
      <c r="T130" s="19"/>
      <c r="U130" s="294"/>
      <c r="V130" s="294"/>
    </row>
    <row r="131" spans="1:23" x14ac:dyDescent="0.2">
      <c r="A131" s="19"/>
      <c r="G131" s="22"/>
      <c r="I131" s="19"/>
      <c r="J131" s="19"/>
      <c r="M131" s="19"/>
      <c r="N131" s="19"/>
      <c r="O131" s="19"/>
      <c r="P131" s="19"/>
      <c r="Q131" s="19"/>
      <c r="R131" s="19"/>
      <c r="S131" s="19"/>
      <c r="T131" s="19"/>
      <c r="U131" s="294"/>
      <c r="V131" s="294"/>
    </row>
    <row r="132" spans="1:23" x14ac:dyDescent="0.2">
      <c r="A132" s="19"/>
      <c r="G132" s="22"/>
      <c r="I132" s="19"/>
      <c r="J132" s="19"/>
      <c r="M132" s="19"/>
      <c r="N132" s="19"/>
      <c r="O132" s="19"/>
      <c r="P132" s="19"/>
      <c r="Q132" s="19"/>
      <c r="R132" s="19"/>
      <c r="S132" s="19"/>
      <c r="T132" s="19"/>
      <c r="U132" s="294"/>
      <c r="V132" s="294"/>
    </row>
    <row r="133" spans="1:23" x14ac:dyDescent="0.2">
      <c r="A133" s="19"/>
      <c r="G133" s="22"/>
      <c r="I133" s="19"/>
      <c r="J133" s="19"/>
      <c r="M133" s="19"/>
      <c r="N133" s="19"/>
      <c r="O133" s="19"/>
      <c r="P133" s="19"/>
      <c r="Q133" s="19"/>
      <c r="R133" s="19"/>
      <c r="S133" s="19"/>
      <c r="T133" s="19"/>
      <c r="U133" s="294"/>
      <c r="V133" s="294"/>
    </row>
    <row r="134" spans="1:23" x14ac:dyDescent="0.2">
      <c r="G134" s="22"/>
      <c r="I134" s="26"/>
      <c r="J134" s="19"/>
      <c r="L134" s="22"/>
      <c r="T134" s="296"/>
      <c r="U134" s="297"/>
      <c r="V134" s="294"/>
      <c r="W134" s="19"/>
    </row>
    <row r="135" spans="1:23" x14ac:dyDescent="0.2">
      <c r="G135" s="22"/>
      <c r="I135" s="26"/>
      <c r="J135" s="19"/>
      <c r="L135" s="22"/>
      <c r="T135" s="296"/>
      <c r="U135" s="297"/>
      <c r="V135" s="294"/>
      <c r="W135" s="19"/>
    </row>
    <row r="136" spans="1:23" x14ac:dyDescent="0.2">
      <c r="G136" s="22"/>
      <c r="I136" s="26"/>
      <c r="J136" s="19"/>
      <c r="L136" s="22"/>
      <c r="T136" s="296"/>
      <c r="U136" s="297"/>
      <c r="V136" s="294"/>
      <c r="W136" s="19"/>
    </row>
    <row r="137" spans="1:23" x14ac:dyDescent="0.2">
      <c r="G137" s="22"/>
      <c r="I137" s="26"/>
      <c r="J137" s="19"/>
      <c r="L137" s="22"/>
      <c r="T137" s="296"/>
      <c r="U137" s="297"/>
      <c r="V137" s="294"/>
      <c r="W137" s="19"/>
    </row>
    <row r="138" spans="1:23" x14ac:dyDescent="0.2">
      <c r="G138" s="22"/>
      <c r="I138" s="26"/>
      <c r="J138" s="19"/>
      <c r="L138" s="22"/>
      <c r="T138" s="296"/>
      <c r="U138" s="297"/>
      <c r="V138" s="294"/>
      <c r="W138" s="19"/>
    </row>
    <row r="139" spans="1:23" x14ac:dyDescent="0.2">
      <c r="G139" s="22"/>
      <c r="I139" s="26"/>
      <c r="J139" s="19"/>
      <c r="L139" s="22"/>
      <c r="T139" s="296"/>
      <c r="U139" s="297"/>
      <c r="V139" s="294"/>
      <c r="W139" s="19"/>
    </row>
    <row r="140" spans="1:23" x14ac:dyDescent="0.2">
      <c r="G140" s="22"/>
      <c r="I140" s="26"/>
      <c r="J140" s="19"/>
      <c r="L140" s="22"/>
      <c r="T140" s="296"/>
      <c r="U140" s="297"/>
      <c r="V140" s="294"/>
      <c r="W140" s="19"/>
    </row>
    <row r="141" spans="1:23" x14ac:dyDescent="0.2">
      <c r="G141" s="22"/>
      <c r="I141" s="26"/>
      <c r="J141" s="19"/>
      <c r="L141" s="22"/>
      <c r="T141" s="296"/>
      <c r="U141" s="297"/>
      <c r="V141" s="294"/>
      <c r="W141" s="19"/>
    </row>
    <row r="142" spans="1:23" x14ac:dyDescent="0.2">
      <c r="G142" s="22"/>
      <c r="I142" s="26"/>
      <c r="J142" s="19"/>
      <c r="L142" s="22"/>
      <c r="T142" s="296"/>
      <c r="U142" s="297"/>
      <c r="V142" s="294"/>
      <c r="W142" s="19"/>
    </row>
    <row r="143" spans="1:23" x14ac:dyDescent="0.2">
      <c r="G143" s="22"/>
      <c r="I143" s="26"/>
      <c r="J143" s="19"/>
      <c r="L143" s="22"/>
      <c r="T143" s="296"/>
      <c r="U143" s="297"/>
      <c r="V143" s="294"/>
      <c r="W143" s="19"/>
    </row>
    <row r="144" spans="1:23" x14ac:dyDescent="0.2">
      <c r="G144" s="22"/>
      <c r="I144" s="26"/>
      <c r="J144" s="19"/>
      <c r="L144" s="22"/>
      <c r="T144" s="296"/>
      <c r="U144" s="297"/>
      <c r="V144" s="294"/>
      <c r="W144" s="19"/>
    </row>
    <row r="145" spans="7:23" x14ac:dyDescent="0.2">
      <c r="G145" s="22"/>
      <c r="I145" s="26"/>
      <c r="J145" s="19"/>
      <c r="L145" s="22"/>
      <c r="T145" s="296"/>
      <c r="U145" s="297"/>
      <c r="V145" s="294"/>
      <c r="W145" s="19"/>
    </row>
    <row r="146" spans="7:23" x14ac:dyDescent="0.2">
      <c r="I146" s="26"/>
      <c r="J146" s="19"/>
      <c r="L146" s="22"/>
      <c r="T146" s="296"/>
      <c r="U146" s="297"/>
      <c r="V146" s="294"/>
      <c r="W146" s="19"/>
    </row>
    <row r="147" spans="7:23" x14ac:dyDescent="0.2">
      <c r="I147" s="26"/>
      <c r="J147" s="19"/>
      <c r="L147" s="22"/>
      <c r="T147" s="296"/>
      <c r="U147" s="297"/>
      <c r="V147" s="294"/>
      <c r="W147" s="19"/>
    </row>
    <row r="148" spans="7:23" x14ac:dyDescent="0.2">
      <c r="I148" s="26"/>
      <c r="J148" s="19"/>
      <c r="L148" s="22"/>
      <c r="T148" s="296"/>
      <c r="U148" s="297"/>
      <c r="V148" s="294"/>
      <c r="W148" s="19"/>
    </row>
    <row r="149" spans="7:23" x14ac:dyDescent="0.2">
      <c r="I149" s="26"/>
      <c r="J149" s="19"/>
      <c r="L149" s="22"/>
      <c r="T149" s="296"/>
      <c r="U149" s="297"/>
      <c r="V149" s="294"/>
      <c r="W149" s="19"/>
    </row>
  </sheetData>
  <mergeCells count="35">
    <mergeCell ref="E45:E46"/>
    <mergeCell ref="A88:AD98"/>
    <mergeCell ref="O81:T81"/>
    <mergeCell ref="O83:T83"/>
    <mergeCell ref="E51:E52"/>
    <mergeCell ref="A78:N87"/>
    <mergeCell ref="O85:T85"/>
    <mergeCell ref="O87:T87"/>
    <mergeCell ref="O78:T78"/>
    <mergeCell ref="O79:T79"/>
    <mergeCell ref="O80:T80"/>
    <mergeCell ref="O82:T82"/>
    <mergeCell ref="O86:T86"/>
    <mergeCell ref="O84:T84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J5:J6"/>
    <mergeCell ref="W5:Z5"/>
    <mergeCell ref="AA5:AD5"/>
    <mergeCell ref="AE5:AH5"/>
    <mergeCell ref="S4:S6"/>
    <mergeCell ref="T4:T6"/>
    <mergeCell ref="R4:R6"/>
    <mergeCell ref="L5:N5"/>
    <mergeCell ref="K5:K6"/>
    <mergeCell ref="Q4:Q6"/>
    <mergeCell ref="O5:P5"/>
  </mergeCells>
  <pageMargins left="0.19685039370078741" right="0.19685039370078741" top="0.19685039370078741" bottom="0" header="0.19685039370078741" footer="0"/>
  <pageSetup paperSize="9" scale="5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2025-02-03T08:12:31Z</cp:lastPrinted>
  <dcterms:created xsi:type="dcterms:W3CDTF">2011-05-05T04:03:53Z</dcterms:created>
  <dcterms:modified xsi:type="dcterms:W3CDTF">2025-05-16T13:00:42Z</dcterms:modified>
</cp:coreProperties>
</file>