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7 Банковское дело\2025\"/>
    </mc:Choice>
  </mc:AlternateContent>
  <xr:revisionPtr revIDLastSave="0" documentId="13_ncr:1_{C4EFDD63-D140-4C1D-A4D2-9263D739AC5A}" xr6:coauthVersionLast="45" xr6:coauthVersionMax="45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2" r:id="rId1"/>
    <sheet name="2, 3. К график, Сводные " sheetId="23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'!$A$1:$BF$133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1" l="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D10" i="21"/>
  <c r="AD76" i="21" l="1"/>
  <c r="AB76" i="21"/>
  <c r="AB75" i="21"/>
  <c r="Z76" i="21"/>
  <c r="X75" i="21"/>
  <c r="Z51" i="21"/>
  <c r="AB28" i="21"/>
  <c r="Z28" i="21"/>
  <c r="AB38" i="21"/>
  <c r="AB30" i="21"/>
  <c r="Z30" i="21"/>
  <c r="Z44" i="21" l="1"/>
  <c r="Z40" i="21"/>
  <c r="X39" i="21"/>
  <c r="Z41" i="21"/>
  <c r="X35" i="21"/>
  <c r="Z34" i="21"/>
  <c r="L44" i="21" l="1"/>
  <c r="J44" i="21" s="1"/>
  <c r="K44" i="21"/>
  <c r="I44" i="21"/>
  <c r="L42" i="21"/>
  <c r="J42" i="21" s="1"/>
  <c r="K42" i="21"/>
  <c r="I42" i="21"/>
  <c r="L41" i="21"/>
  <c r="J41" i="21" s="1"/>
  <c r="K41" i="21"/>
  <c r="I41" i="21"/>
  <c r="L38" i="21"/>
  <c r="J38" i="21" s="1"/>
  <c r="K38" i="21"/>
  <c r="I38" i="21"/>
  <c r="Z37" i="21"/>
  <c r="L37" i="21" s="1"/>
  <c r="J37" i="21" s="1"/>
  <c r="K37" i="21"/>
  <c r="I37" i="21"/>
  <c r="I39" i="21"/>
  <c r="K39" i="21"/>
  <c r="L39" i="21"/>
  <c r="J39" i="21" s="1"/>
  <c r="X36" i="21"/>
  <c r="L36" i="21" s="1"/>
  <c r="J36" i="21" s="1"/>
  <c r="W36" i="21"/>
  <c r="I36" i="21" s="1"/>
  <c r="K36" i="21"/>
  <c r="L35" i="21"/>
  <c r="J35" i="21" s="1"/>
  <c r="K35" i="21"/>
  <c r="I35" i="21"/>
  <c r="L31" i="21"/>
  <c r="J31" i="21" s="1"/>
  <c r="K31" i="21"/>
  <c r="I31" i="21"/>
  <c r="L29" i="21"/>
  <c r="J29" i="21" s="1"/>
  <c r="K29" i="21"/>
  <c r="I29" i="21"/>
  <c r="I30" i="21"/>
  <c r="K30" i="21"/>
  <c r="L30" i="21"/>
  <c r="J30" i="21" s="1"/>
  <c r="H44" i="21" l="1"/>
  <c r="H38" i="21"/>
  <c r="H42" i="21"/>
  <c r="H41" i="21"/>
  <c r="H37" i="21"/>
  <c r="H39" i="21"/>
  <c r="H31" i="21"/>
  <c r="H30" i="21"/>
  <c r="H35" i="21"/>
  <c r="H36" i="21"/>
  <c r="H29" i="21"/>
  <c r="AB47" i="21" l="1"/>
  <c r="X50" i="21" l="1"/>
  <c r="AB52" i="21"/>
  <c r="X49" i="21" l="1"/>
  <c r="Y49" i="21"/>
  <c r="Z49" i="21"/>
  <c r="AC49" i="21"/>
  <c r="AD49" i="21"/>
  <c r="AC56" i="21"/>
  <c r="AD56" i="21"/>
  <c r="AB56" i="21"/>
  <c r="AB49" i="21"/>
  <c r="Z62" i="21"/>
  <c r="M33" i="21"/>
  <c r="N33" i="21"/>
  <c r="O33" i="21"/>
  <c r="P33" i="21"/>
  <c r="Q33" i="21"/>
  <c r="R33" i="21"/>
  <c r="S33" i="21"/>
  <c r="T33" i="21"/>
  <c r="U33" i="21"/>
  <c r="V33" i="21"/>
  <c r="Y33" i="21"/>
  <c r="AA33" i="21"/>
  <c r="AB33" i="21"/>
  <c r="AC33" i="21"/>
  <c r="AD33" i="21"/>
  <c r="W33" i="21"/>
  <c r="X33" i="21"/>
  <c r="P8" i="21"/>
  <c r="O8" i="21"/>
  <c r="BD129" i="23" l="1"/>
  <c r="AQ132" i="23"/>
  <c r="AO132" i="23"/>
  <c r="AM132" i="23"/>
  <c r="AJ132" i="23"/>
  <c r="AH132" i="23"/>
  <c r="AF132" i="23"/>
  <c r="AC132" i="23"/>
  <c r="W132" i="23"/>
  <c r="Z132" i="23"/>
  <c r="T132" i="23"/>
  <c r="E132" i="23"/>
  <c r="H132" i="23"/>
  <c r="K132" i="23"/>
  <c r="N132" i="23"/>
  <c r="Q132" i="23"/>
  <c r="B132" i="23"/>
  <c r="BA132" i="23"/>
  <c r="AQ131" i="23"/>
  <c r="AJ131" i="23"/>
  <c r="AC131" i="23"/>
  <c r="T131" i="23"/>
  <c r="E131" i="23"/>
  <c r="B131" i="23"/>
  <c r="AQ130" i="23"/>
  <c r="AJ130" i="23"/>
  <c r="AC130" i="23"/>
  <c r="T130" i="23"/>
  <c r="E130" i="23"/>
  <c r="B130" i="23"/>
  <c r="AQ129" i="23"/>
  <c r="AJ129" i="23"/>
  <c r="AC129" i="23"/>
  <c r="T129" i="23"/>
  <c r="E129" i="23"/>
  <c r="B129" i="23"/>
  <c r="BD131" i="23" l="1"/>
  <c r="BD130" i="23"/>
  <c r="BD132" i="23" l="1"/>
  <c r="AD75" i="21" l="1"/>
  <c r="Z75" i="21"/>
  <c r="X76" i="21"/>
  <c r="L47" i="21"/>
  <c r="J47" i="21" s="1"/>
  <c r="K47" i="21"/>
  <c r="I47" i="21"/>
  <c r="Z33" i="21" l="1"/>
  <c r="H47" i="21"/>
  <c r="L57" i="21"/>
  <c r="J57" i="21" s="1"/>
  <c r="C48" i="21"/>
  <c r="C25" i="21" s="1"/>
  <c r="L34" i="21" l="1"/>
  <c r="J34" i="21" s="1"/>
  <c r="L63" i="21"/>
  <c r="L58" i="21"/>
  <c r="L51" i="21"/>
  <c r="L52" i="21"/>
  <c r="L50" i="21"/>
  <c r="L40" i="21"/>
  <c r="L43" i="21"/>
  <c r="L45" i="21"/>
  <c r="L46" i="21"/>
  <c r="L27" i="21"/>
  <c r="L28" i="21"/>
  <c r="L32" i="21"/>
  <c r="J32" i="21" s="1"/>
  <c r="K28" i="21"/>
  <c r="L33" i="21" l="1"/>
  <c r="K34" i="21"/>
  <c r="K40" i="21"/>
  <c r="K43" i="21"/>
  <c r="K45" i="21"/>
  <c r="K46" i="21"/>
  <c r="K33" i="21" l="1"/>
  <c r="J27" i="21"/>
  <c r="J28" i="21"/>
  <c r="I27" i="21"/>
  <c r="I28" i="21"/>
  <c r="I32" i="21"/>
  <c r="H32" i="21" s="1"/>
  <c r="I40" i="21"/>
  <c r="I43" i="21"/>
  <c r="I45" i="21"/>
  <c r="I46" i="21"/>
  <c r="I34" i="21"/>
  <c r="H34" i="21" s="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I33" i="21" l="1"/>
  <c r="H27" i="21"/>
  <c r="H28" i="21"/>
  <c r="E48" i="21"/>
  <c r="E25" i="21" s="1"/>
  <c r="D48" i="21"/>
  <c r="D25" i="21" s="1"/>
  <c r="F48" i="21"/>
  <c r="F25" i="21" s="1"/>
  <c r="G48" i="21"/>
  <c r="G25" i="21" s="1"/>
  <c r="K64" i="21"/>
  <c r="K65" i="21"/>
  <c r="K63" i="21"/>
  <c r="K62" i="21" s="1"/>
  <c r="K58" i="21"/>
  <c r="K59" i="21"/>
  <c r="K60" i="21"/>
  <c r="K61" i="21"/>
  <c r="K57" i="21"/>
  <c r="K56" i="21" s="1"/>
  <c r="K51" i="21"/>
  <c r="K52" i="21"/>
  <c r="K53" i="21"/>
  <c r="K54" i="21"/>
  <c r="K55" i="21"/>
  <c r="K50" i="21"/>
  <c r="K27" i="21"/>
  <c r="K32" i="21"/>
  <c r="H26" i="21" l="1"/>
  <c r="C9" i="21"/>
  <c r="K26" i="21"/>
  <c r="I26" i="21"/>
  <c r="K49" i="21"/>
  <c r="K48" i="21" s="1"/>
  <c r="M8" i="21"/>
  <c r="K25" i="21" l="1"/>
  <c r="K8" i="21"/>
  <c r="L8" i="21" l="1"/>
  <c r="K9" i="21"/>
  <c r="J65" i="21"/>
  <c r="J61" i="21"/>
  <c r="J55" i="21"/>
  <c r="H65" i="21"/>
  <c r="H55" i="21"/>
  <c r="H61" i="21"/>
  <c r="T9" i="21" l="1"/>
  <c r="I63" i="21"/>
  <c r="I58" i="21"/>
  <c r="I57" i="21"/>
  <c r="I51" i="21"/>
  <c r="I52" i="21"/>
  <c r="I50" i="21"/>
  <c r="J50" i="21"/>
  <c r="Q62" i="21"/>
  <c r="R62" i="21"/>
  <c r="Q56" i="21"/>
  <c r="R56" i="21"/>
  <c r="Q49" i="21"/>
  <c r="R49" i="21"/>
  <c r="D9" i="21"/>
  <c r="E9" i="21"/>
  <c r="F9" i="21"/>
  <c r="G9" i="21"/>
  <c r="W62" i="21"/>
  <c r="X62" i="21"/>
  <c r="Y62" i="21"/>
  <c r="AA62" i="21"/>
  <c r="AB62" i="21"/>
  <c r="AC62" i="21"/>
  <c r="W56" i="21"/>
  <c r="X56" i="21"/>
  <c r="Y56" i="21"/>
  <c r="Z56" i="21"/>
  <c r="Z48" i="21" s="1"/>
  <c r="Z25" i="21" s="1"/>
  <c r="Z9" i="21" s="1"/>
  <c r="AA56" i="21"/>
  <c r="W49" i="21"/>
  <c r="AA49" i="21"/>
  <c r="J67" i="21"/>
  <c r="H67" i="21"/>
  <c r="H66" i="21"/>
  <c r="P64" i="21"/>
  <c r="J64" i="21" s="1"/>
  <c r="H64" i="21" s="1"/>
  <c r="J63" i="21"/>
  <c r="AD62" i="21"/>
  <c r="AD48" i="21" s="1"/>
  <c r="AD25" i="21" s="1"/>
  <c r="AD9" i="21" s="1"/>
  <c r="AD8" i="21" s="1"/>
  <c r="V62" i="21"/>
  <c r="U62" i="21"/>
  <c r="T62" i="21"/>
  <c r="T8" i="21" s="1"/>
  <c r="S62" i="21"/>
  <c r="O62" i="21"/>
  <c r="N62" i="21"/>
  <c r="M62" i="21"/>
  <c r="L62" i="21"/>
  <c r="P60" i="21"/>
  <c r="P56" i="21" s="1"/>
  <c r="J60" i="21"/>
  <c r="H60" i="21" s="1"/>
  <c r="O59" i="21"/>
  <c r="O56" i="21" s="1"/>
  <c r="J59" i="21"/>
  <c r="H59" i="21" s="1"/>
  <c r="J58" i="21"/>
  <c r="V56" i="21"/>
  <c r="U56" i="21"/>
  <c r="T56" i="21"/>
  <c r="S56" i="21"/>
  <c r="N56" i="21"/>
  <c r="M56" i="21"/>
  <c r="L56" i="21"/>
  <c r="P54" i="21"/>
  <c r="P49" i="21" s="1"/>
  <c r="J54" i="21"/>
  <c r="H54" i="21" s="1"/>
  <c r="O53" i="21"/>
  <c r="J53" i="21" s="1"/>
  <c r="H53" i="21" s="1"/>
  <c r="J52" i="21"/>
  <c r="J51" i="21"/>
  <c r="V49" i="21"/>
  <c r="U49" i="21"/>
  <c r="T49" i="21"/>
  <c r="S49" i="21"/>
  <c r="N49" i="21"/>
  <c r="M49" i="21"/>
  <c r="L49" i="21"/>
  <c r="J62" i="21" l="1"/>
  <c r="J8" i="21"/>
  <c r="Z8" i="21"/>
  <c r="I62" i="21"/>
  <c r="I8" i="21"/>
  <c r="H52" i="21"/>
  <c r="H51" i="21"/>
  <c r="Q48" i="21"/>
  <c r="Q25" i="21" s="1"/>
  <c r="Q8" i="21" s="1"/>
  <c r="P62" i="21"/>
  <c r="H50" i="21"/>
  <c r="I56" i="21"/>
  <c r="J26" i="21"/>
  <c r="H58" i="21"/>
  <c r="V48" i="21"/>
  <c r="V25" i="21" s="1"/>
  <c r="V9" i="21" s="1"/>
  <c r="V8" i="21" s="1"/>
  <c r="N48" i="21"/>
  <c r="N25" i="21" s="1"/>
  <c r="T48" i="21"/>
  <c r="T25" i="21" s="1"/>
  <c r="H57" i="21"/>
  <c r="R48" i="21"/>
  <c r="R25" i="21" s="1"/>
  <c r="R8" i="21" s="1"/>
  <c r="Y48" i="21"/>
  <c r="Y25" i="21" s="1"/>
  <c r="Y9" i="21" s="1"/>
  <c r="Y8" i="21" s="1"/>
  <c r="I49" i="21"/>
  <c r="AC48" i="21"/>
  <c r="L48" i="21"/>
  <c r="U48" i="21"/>
  <c r="U25" i="21" s="1"/>
  <c r="M48" i="21"/>
  <c r="J49" i="21"/>
  <c r="J56" i="21"/>
  <c r="P48" i="21"/>
  <c r="P25" i="21" s="1"/>
  <c r="H63" i="21"/>
  <c r="H62" i="21" s="1"/>
  <c r="AA48" i="21"/>
  <c r="AA25" i="21" s="1"/>
  <c r="W48" i="21"/>
  <c r="W25" i="21" s="1"/>
  <c r="S48" i="21"/>
  <c r="S25" i="21" s="1"/>
  <c r="S8" i="21" s="1"/>
  <c r="O49" i="21"/>
  <c r="O48" i="21" s="1"/>
  <c r="O25" i="21" s="1"/>
  <c r="AB48" i="21"/>
  <c r="X48" i="21"/>
  <c r="X25" i="21" s="1"/>
  <c r="X9" i="21" s="1"/>
  <c r="X8" i="21" s="1"/>
  <c r="H49" i="21" l="1"/>
  <c r="I48" i="21"/>
  <c r="I25" i="21" s="1"/>
  <c r="I9" i="21" s="1"/>
  <c r="W70" i="21"/>
  <c r="N9" i="21"/>
  <c r="AB25" i="21"/>
  <c r="AB70" i="21" s="1"/>
  <c r="M25" i="21"/>
  <c r="M9" i="21" s="1"/>
  <c r="AC25" i="21"/>
  <c r="AC9" i="21" s="1"/>
  <c r="AC8" i="21" s="1"/>
  <c r="H56" i="21"/>
  <c r="H48" i="21" s="1"/>
  <c r="V70" i="21"/>
  <c r="V71" i="21" s="1"/>
  <c r="J48" i="21"/>
  <c r="AD70" i="21"/>
  <c r="P9" i="21"/>
  <c r="U9" i="21"/>
  <c r="U8" i="21" s="1"/>
  <c r="U70" i="21"/>
  <c r="U71" i="21" s="1"/>
  <c r="O9" i="21"/>
  <c r="AA9" i="21"/>
  <c r="AA8" i="21" s="1"/>
  <c r="AA70" i="21"/>
  <c r="W9" i="21"/>
  <c r="W8" i="21" s="1"/>
  <c r="Z70" i="21"/>
  <c r="Y70" i="21"/>
  <c r="S9" i="21"/>
  <c r="R9" i="21"/>
  <c r="Q9" i="21"/>
  <c r="AB9" i="21" l="1"/>
  <c r="AB8" i="21" s="1"/>
  <c r="AC70" i="21"/>
  <c r="AC71" i="21" s="1"/>
  <c r="AA71" i="21"/>
  <c r="Y71" i="21"/>
  <c r="X70" i="21"/>
  <c r="W71" i="21" s="1"/>
  <c r="J46" i="21" l="1"/>
  <c r="H46" i="21" s="1"/>
  <c r="J40" i="21"/>
  <c r="H40" i="21" s="1"/>
  <c r="J45" i="21"/>
  <c r="H45" i="21" s="1"/>
  <c r="J43" i="21"/>
  <c r="H43" i="21" s="1"/>
  <c r="L25" i="21"/>
  <c r="L9" i="21" s="1"/>
  <c r="H33" i="21" l="1"/>
  <c r="H25" i="21" s="1"/>
  <c r="J33" i="21"/>
  <c r="J25" i="21" s="1"/>
  <c r="J9" i="21" s="1"/>
  <c r="H9" i="21" l="1"/>
  <c r="H8" i="21" s="1"/>
</calcChain>
</file>

<file path=xl/sharedStrings.xml><?xml version="1.0" encoding="utf-8"?>
<sst xmlns="http://schemas.openxmlformats.org/spreadsheetml/2006/main" count="1032" uniqueCount="354">
  <si>
    <t>История</t>
  </si>
  <si>
    <t>Физическая культура</t>
  </si>
  <si>
    <t>Математика</t>
  </si>
  <si>
    <t>Учебная практика</t>
  </si>
  <si>
    <t>Индекс</t>
  </si>
  <si>
    <t>Всего</t>
  </si>
  <si>
    <t>ГИА</t>
  </si>
  <si>
    <t>Производственная практика (по профилю специальности)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</si>
  <si>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</si>
  <si>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</si>
  <si>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</si>
  <si>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</si>
  <si>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</si>
  <si>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</si>
  <si>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</si>
  <si>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</si>
  <si>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</si>
  <si>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</si>
  <si>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</si>
  <si>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</si>
  <si>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</si>
  <si>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</si>
  <si>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</si>
  <si>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ПДП.00</t>
  </si>
  <si>
    <t>ГИА.00</t>
  </si>
  <si>
    <t>ГИА.02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</si>
  <si>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</si>
  <si>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</si>
  <si>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</si>
  <si>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</si>
  <si>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</si>
  <si>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</si>
  <si>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</si>
  <si>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</si>
  <si>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Обучение по дисциплинам и междисциплинарным курсам, самостоятельная работа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</si>
  <si>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</si>
  <si>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</si>
  <si>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</si>
  <si>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</si>
  <si>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</si>
  <si>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</si>
  <si>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</si>
  <si>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Иностранный язык в профессиональной деятельности</t>
  </si>
  <si>
    <t>3,4,5</t>
  </si>
  <si>
    <t>Психология общения</t>
  </si>
  <si>
    <t>ОП.00</t>
  </si>
  <si>
    <t>Общепрофессиональный цикл</t>
  </si>
  <si>
    <t>ОП.01</t>
  </si>
  <si>
    <t>ОП.02</t>
  </si>
  <si>
    <t>ОП.03</t>
  </si>
  <si>
    <t>Финансы, денежное обращение и кредит</t>
  </si>
  <si>
    <t>ОП.04</t>
  </si>
  <si>
    <t>Менеджмент</t>
  </si>
  <si>
    <t>ОП.05</t>
  </si>
  <si>
    <t>ОП.06</t>
  </si>
  <si>
    <t>ОП.07</t>
  </si>
  <si>
    <t>ОП.08</t>
  </si>
  <si>
    <t>Документационное обеспечение управления</t>
  </si>
  <si>
    <t>ОП.09</t>
  </si>
  <si>
    <t>Правовое обеспечение профессиональной деятельности</t>
  </si>
  <si>
    <t>ОП.10</t>
  </si>
  <si>
    <t>Основы предпринимательской деятельности</t>
  </si>
  <si>
    <t>ОП.11</t>
  </si>
  <si>
    <t>ОП.12</t>
  </si>
  <si>
    <t>Безопасность жизнедеятельности</t>
  </si>
  <si>
    <t>ОП.13</t>
  </si>
  <si>
    <t>П.00</t>
  </si>
  <si>
    <t>Профессиональный цикл</t>
  </si>
  <si>
    <t>ПМ. 01</t>
  </si>
  <si>
    <t>МДК.01.01</t>
  </si>
  <si>
    <t>ПМ.01.Э</t>
  </si>
  <si>
    <t>Экзамен по модулю</t>
  </si>
  <si>
    <t>ПМ.02</t>
  </si>
  <si>
    <t>МДК.02.01</t>
  </si>
  <si>
    <t>МДК.02.02</t>
  </si>
  <si>
    <t>УП.02</t>
  </si>
  <si>
    <t>ПП.02</t>
  </si>
  <si>
    <t>ПМ.02.Э</t>
  </si>
  <si>
    <t>ПМ.03</t>
  </si>
  <si>
    <t>МДК.03.01</t>
  </si>
  <si>
    <t>ПП.03</t>
  </si>
  <si>
    <t>Преддипломная практика</t>
  </si>
  <si>
    <t>Государственная итоговая аттестация, включающая демонстрационный экзамен</t>
  </si>
  <si>
    <t>ГИА.01</t>
  </si>
  <si>
    <t>Подготовка ВКР</t>
  </si>
  <si>
    <t>Защита ВКР</t>
  </si>
  <si>
    <t>Итого:</t>
  </si>
  <si>
    <t>Бухгалтерский учет</t>
  </si>
  <si>
    <t>Организация бухгалтерского учета в банках</t>
  </si>
  <si>
    <t>Анализ финансово-хозяйственной деятельности</t>
  </si>
  <si>
    <t>Рынок ценных бумаг</t>
  </si>
  <si>
    <t>Ведение расчетных операций</t>
  </si>
  <si>
    <t>Организация безналичных расчетов</t>
  </si>
  <si>
    <t>МДК.01.02</t>
  </si>
  <si>
    <t>Кассовые операции банков</t>
  </si>
  <si>
    <t>МДК.01.03</t>
  </si>
  <si>
    <t>Международные расчеты по экспортно-импортным операциям</t>
  </si>
  <si>
    <t>УП.01</t>
  </si>
  <si>
    <t>ПП.01</t>
  </si>
  <si>
    <t>Осуществление кредитных операций</t>
  </si>
  <si>
    <t>Организация кредитной работы</t>
  </si>
  <si>
    <t>Учет кредитных операций банка</t>
  </si>
  <si>
    <t>Выполнение работ по одной или нескольким профессиям рабочих, должностей служащих</t>
  </si>
  <si>
    <t>Выполнение работ по профессии "Агент банка"</t>
  </si>
  <si>
    <t>ПМ.03.КЭ</t>
  </si>
  <si>
    <t>дисциплин и МДК</t>
  </si>
  <si>
    <t>учебной практики</t>
  </si>
  <si>
    <t>производственной практики/ преддипломной практики</t>
  </si>
  <si>
    <t>экзаменов</t>
  </si>
  <si>
    <t>зачетов (дифференцированных зачетов)</t>
  </si>
  <si>
    <t>контрольных работ</t>
  </si>
  <si>
    <t>самостоятельная работа 3 семестр</t>
  </si>
  <si>
    <t>самостоятельная работа 4 семестр</t>
  </si>
  <si>
    <t>самостоятельная работа 5 семестр</t>
  </si>
  <si>
    <t>самостоятельная работа 6 семестр</t>
  </si>
  <si>
    <t>6к</t>
  </si>
  <si>
    <t>3 семестр   16  недель</t>
  </si>
  <si>
    <t>2  семестр    22 недели</t>
  </si>
  <si>
    <t>1 семестр 17   недель</t>
  </si>
  <si>
    <t>3. План учебного процесса ФГОС акт. социально-экономический профиль</t>
  </si>
  <si>
    <t>В том числе в форме практической подготовки</t>
  </si>
  <si>
    <t>Обществознание</t>
  </si>
  <si>
    <t>География</t>
  </si>
  <si>
    <t xml:space="preserve">Иностранный язык  </t>
  </si>
  <si>
    <t>Информатика</t>
  </si>
  <si>
    <t>Физика</t>
  </si>
  <si>
    <t>Химия</t>
  </si>
  <si>
    <t>Биология</t>
  </si>
  <si>
    <t>Индивидуальный проект</t>
  </si>
  <si>
    <t>ВПР</t>
  </si>
  <si>
    <t>1*</t>
  </si>
  <si>
    <t xml:space="preserve">индивидуальных учебных проектов*/курсовых работ (проектов) </t>
  </si>
  <si>
    <t>История России</t>
  </si>
  <si>
    <t>Финансы организации</t>
  </si>
  <si>
    <t>Основы бережливого производства</t>
  </si>
  <si>
    <t>Страхование</t>
  </si>
  <si>
    <t>Основы банковского дела</t>
  </si>
  <si>
    <t>Информационные технологии в профессиональной деятельности</t>
  </si>
  <si>
    <t>СГ.00</t>
  </si>
  <si>
    <t>СГ.01</t>
  </si>
  <si>
    <t>СГ.02</t>
  </si>
  <si>
    <t>СГ.03</t>
  </si>
  <si>
    <t>СГ.04</t>
  </si>
  <si>
    <t>СГ.05</t>
  </si>
  <si>
    <t>СГ.06</t>
  </si>
  <si>
    <t>Социально-гуманитарный цикл</t>
  </si>
  <si>
    <t>ОП.14</t>
  </si>
  <si>
    <t>Налоги и налогообложение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</si>
  <si>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</si>
  <si>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</si>
  <si>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</si>
  <si>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</si>
  <si>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</si>
  <si>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</si>
  <si>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</si>
  <si>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</si>
  <si>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</si>
  <si>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«_____»__________________2023  г.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</si>
  <si>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</si>
  <si>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</si>
  <si>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</si>
  <si>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38.02.07</t>
  </si>
  <si>
    <t>Банковское дело</t>
  </si>
  <si>
    <t>По программе базовой подготовки</t>
  </si>
  <si>
    <t>Квалификация</t>
  </si>
  <si>
    <t>специалист банковского дела</t>
  </si>
  <si>
    <t>Форма обучения</t>
  </si>
  <si>
    <t>очная</t>
  </si>
  <si>
    <t xml:space="preserve">Нормативный срок обучения - </t>
  </si>
  <si>
    <t>2г 10м</t>
  </si>
  <si>
    <t>на базе основного  общего образования</t>
  </si>
  <si>
    <t>Профиль получаемого профессионального образования</t>
  </si>
  <si>
    <t>Социально-экономический</t>
  </si>
  <si>
    <t>при реализации программы среднего общего образования</t>
  </si>
  <si>
    <t xml:space="preserve">Приказ об утверждении ФГОС от </t>
  </si>
  <si>
    <t xml:space="preserve">     № </t>
  </si>
  <si>
    <t>Группа</t>
  </si>
  <si>
    <t>Год начала подготовки по УП</t>
  </si>
  <si>
    <t>1 Календарный учебный график 38.02.07 Банковское дело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</si>
  <si>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</si>
  <si>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</si>
  <si>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</si>
  <si>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</si>
  <si>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</si>
  <si>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</si>
  <si>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</si>
  <si>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</si>
  <si>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</si>
  <si>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</si>
  <si>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</si>
  <si>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</si>
  <si>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</si>
  <si>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</si>
  <si>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</si>
  <si>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</si>
  <si>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</si>
  <si>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</si>
  <si>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</si>
  <si>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</si>
  <si>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</si>
  <si>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</si>
  <si>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</si>
  <si>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</si>
  <si>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</si>
  <si>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</si>
  <si>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</si>
  <si>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</si>
  <si>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</si>
  <si>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</si>
  <si>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</si>
  <si>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</si>
  <si>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</si>
  <si>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</si>
  <si>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</si>
  <si>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</si>
  <si>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</si>
  <si>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</si>
  <si>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</si>
  <si>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</si>
  <si>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</si>
  <si>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</si>
  <si>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</si>
  <si>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</si>
  <si>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</si>
  <si>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</si>
  <si>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</si>
  <si>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</si>
  <si>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</si>
  <si>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</si>
  <si>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</si>
  <si>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</si>
  <si>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</si>
  <si>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</si>
  <si>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</si>
  <si>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</si>
  <si>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</si>
  <si>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</si>
  <si>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</si>
  <si>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</si>
  <si>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</si>
  <si>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</si>
  <si>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</si>
  <si>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</si>
  <si>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</si>
  <si>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</si>
  <si>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</si>
  <si>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</si>
  <si>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</si>
  <si>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</si>
  <si>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</si>
  <si>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</si>
  <si>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</si>
  <si>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</si>
  <si>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</si>
  <si>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</si>
  <si>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</si>
  <si>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</si>
  <si>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</si>
  <si>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</si>
  <si>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</si>
  <si>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</si>
  <si>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</si>
  <si>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</si>
  <si>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</si>
  <si>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</si>
  <si>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</si>
  <si>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</si>
  <si>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</si>
  <si>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</si>
  <si>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</si>
  <si>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</si>
  <si>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</si>
  <si>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</si>
  <si>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</si>
  <si>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</si>
  <si>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</si>
  <si>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</si>
  <si>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</si>
  <si>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</si>
  <si>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</si>
  <si>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</si>
  <si>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</si>
  <si>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</si>
  <si>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</si>
  <si>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</si>
  <si>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</si>
  <si>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</si>
  <si>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</si>
  <si>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 :</t>
  </si>
  <si>
    <t>Х</t>
  </si>
  <si>
    <t>*</t>
  </si>
  <si>
    <t>Обозначения: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</si>
  <si>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</si>
  <si>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</si>
  <si>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</si>
  <si>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</si>
  <si>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</si>
  <si>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</si>
  <si>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</si>
  <si>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</si>
  <si>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</si>
  <si>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</si>
  <si>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</si>
  <si>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</si>
  <si>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</si>
  <si>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</si>
  <si>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</si>
  <si>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</si>
  <si>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</si>
  <si>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(преддипломная)</t>
  </si>
  <si>
    <t>Проведе-ние</t>
  </si>
  <si>
    <t>1 сем</t>
  </si>
  <si>
    <t>2 сем</t>
  </si>
  <si>
    <t>нед.</t>
  </si>
  <si>
    <t>час. обяз. уч. занятий</t>
  </si>
  <si>
    <t xml:space="preserve">4 </t>
  </si>
  <si>
    <t>Обучение по дисциплинам и междисциплинарным курсам, в том числе учебная практика</t>
  </si>
  <si>
    <t>Групп</t>
  </si>
  <si>
    <t>Подго-_x000D_
товка</t>
  </si>
  <si>
    <t>Прове-_x000D_
дение</t>
  </si>
  <si>
    <t>Обучение по циклам и разделу "Физическая культура"</t>
  </si>
  <si>
    <t>Студентов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</si>
  <si>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</si>
  <si>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</si>
  <si>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</si>
  <si>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</si>
  <si>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4 семестр 21/0/2   недель</t>
  </si>
  <si>
    <t>5 семестр  13/1/2   недель</t>
  </si>
  <si>
    <t>32/40</t>
  </si>
  <si>
    <t>6 семестр    9/2/2/4/6)   недель</t>
  </si>
  <si>
    <t>4к</t>
  </si>
  <si>
    <t>Квалификационный экзамен</t>
  </si>
  <si>
    <t>ООД. 00</t>
  </si>
  <si>
    <t>Общеобраз. цикл</t>
  </si>
  <si>
    <t>ООД. 01</t>
  </si>
  <si>
    <t>ООД .02</t>
  </si>
  <si>
    <t>ООД. 03</t>
  </si>
  <si>
    <t xml:space="preserve"> 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</si>
  <si>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</si>
  <si>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</si>
  <si>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</si>
  <si>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</si>
  <si>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</si>
  <si>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</si>
  <si>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</si>
  <si>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</si>
  <si>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</si>
  <si>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</si>
  <si>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 2</t>
  </si>
  <si>
    <t>  32</t>
  </si>
  <si>
    <t> 32</t>
  </si>
  <si>
    <t>2025</t>
  </si>
  <si>
    <t>3521в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</si>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</sst>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#"/>
    <numFmt numFmtId="165" formatCode="##,###.00"/>
  </numFmts>
  <fonts count="36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1" fillId="0" borderId="0">
      <alignment vertical="top"/>
    </xf>
    <xf numFmtId="0" fontId="1" fillId="0" borderId="0"/>
  </cellStyleXfs>
  <cellXfs count="486">
    <xf numFmtId="0" fontId="0" fillId="0" borderId="0" xfId="0"/>
    <xf numFmtId="0" fontId="6" fillId="0" borderId="0" xfId="0" applyFont="1"/>
    <xf numFmtId="0" fontId="4" fillId="2" borderId="6" xfId="0" applyNumberFormat="1" applyFont="1" applyFill="1" applyBorder="1" applyAlignment="1" applyProtection="1">
      <alignment horizontal="center" textRotation="90" wrapText="1"/>
    </xf>
    <xf numFmtId="0" fontId="4" fillId="2" borderId="7" xfId="0" applyNumberFormat="1" applyFont="1" applyFill="1" applyBorder="1" applyAlignment="1" applyProtection="1">
      <alignment horizontal="center" textRotation="90" wrapText="1"/>
    </xf>
    <xf numFmtId="0" fontId="4" fillId="2" borderId="8" xfId="0" applyNumberFormat="1" applyFont="1" applyFill="1" applyBorder="1" applyAlignment="1" applyProtection="1">
      <alignment horizontal="center" textRotation="90" wrapText="1"/>
    </xf>
    <xf numFmtId="0" fontId="4" fillId="2" borderId="9" xfId="0" applyNumberFormat="1" applyFont="1" applyFill="1" applyBorder="1" applyAlignment="1" applyProtection="1">
      <alignment horizontal="center" textRotation="90" wrapText="1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textRotation="90" wrapText="1"/>
    </xf>
    <xf numFmtId="0" fontId="4" fillId="2" borderId="13" xfId="0" applyNumberFormat="1" applyFont="1" applyFill="1" applyBorder="1" applyAlignment="1" applyProtection="1">
      <alignment horizontal="center" textRotation="90" wrapText="1"/>
    </xf>
    <xf numFmtId="0" fontId="4" fillId="2" borderId="4" xfId="0" applyNumberFormat="1" applyFont="1" applyFill="1" applyBorder="1" applyAlignment="1" applyProtection="1">
      <alignment horizontal="center" textRotation="90" wrapText="1"/>
    </xf>
    <xf numFmtId="0" fontId="4" fillId="2" borderId="3" xfId="0" applyNumberFormat="1" applyFont="1" applyFill="1" applyBorder="1" applyAlignment="1" applyProtection="1">
      <alignment horizontal="center" textRotation="90" wrapText="1"/>
    </xf>
    <xf numFmtId="0" fontId="4" fillId="2" borderId="16" xfId="0" applyNumberFormat="1" applyFont="1" applyFill="1" applyBorder="1" applyAlignment="1" applyProtection="1">
      <alignment horizontal="center" textRotation="90" wrapText="1"/>
    </xf>
    <xf numFmtId="0" fontId="4" fillId="2" borderId="17" xfId="0" applyNumberFormat="1" applyFont="1" applyFill="1" applyBorder="1" applyAlignment="1" applyProtection="1">
      <alignment horizontal="center" textRotation="90" wrapText="1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5" fillId="2" borderId="64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top"/>
    </xf>
    <xf numFmtId="0" fontId="9" fillId="2" borderId="13" xfId="0" applyNumberFormat="1" applyFont="1" applyFill="1" applyBorder="1" applyAlignment="1" applyProtection="1">
      <alignment horizontal="center" vertical="center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justify" vertical="center" wrapText="1"/>
    </xf>
    <xf numFmtId="0" fontId="7" fillId="0" borderId="6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justify" vertical="center" wrapText="1"/>
    </xf>
    <xf numFmtId="0" fontId="7" fillId="0" borderId="6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justify" vertical="center" wrapText="1"/>
    </xf>
    <xf numFmtId="0" fontId="7" fillId="0" borderId="66" xfId="0" applyFont="1" applyFill="1" applyBorder="1" applyAlignment="1">
      <alignment horizontal="justify" vertical="center" wrapText="1"/>
    </xf>
    <xf numFmtId="0" fontId="8" fillId="0" borderId="59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52" xfId="0" applyNumberFormat="1" applyFont="1" applyFill="1" applyBorder="1" applyAlignment="1" applyProtection="1">
      <alignment horizontal="center" vertical="center"/>
    </xf>
    <xf numFmtId="0" fontId="5" fillId="2" borderId="50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justify" vertical="center" wrapText="1"/>
    </xf>
    <xf numFmtId="0" fontId="8" fillId="0" borderId="59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 applyProtection="1">
      <alignment horizontal="center" vertical="top"/>
    </xf>
    <xf numFmtId="164" fontId="4" fillId="0" borderId="68" xfId="0" applyNumberFormat="1" applyFont="1" applyFill="1" applyBorder="1" applyAlignment="1" applyProtection="1">
      <alignment horizontal="center" vertical="top"/>
    </xf>
    <xf numFmtId="164" fontId="4" fillId="0" borderId="60" xfId="0" applyNumberFormat="1" applyFont="1" applyFill="1" applyBorder="1" applyAlignment="1" applyProtection="1">
      <alignment horizontal="center" vertical="top"/>
    </xf>
    <xf numFmtId="164" fontId="4" fillId="0" borderId="18" xfId="0" applyNumberFormat="1" applyFont="1" applyFill="1" applyBorder="1" applyAlignment="1" applyProtection="1">
      <alignment horizontal="center" vertical="top"/>
    </xf>
    <xf numFmtId="164" fontId="4" fillId="0" borderId="32" xfId="0" applyNumberFormat="1" applyFont="1" applyFill="1" applyBorder="1" applyAlignment="1" applyProtection="1">
      <alignment horizontal="center" vertical="top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69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0" xfId="0" applyNumberFormat="1" applyFont="1" applyFill="1" applyBorder="1" applyAlignment="1" applyProtection="1">
      <alignment horizontal="center" vertical="top"/>
    </xf>
    <xf numFmtId="0" fontId="4" fillId="0" borderId="37" xfId="0" applyNumberFormat="1" applyFont="1" applyFill="1" applyBorder="1" applyAlignment="1" applyProtection="1">
      <alignment horizontal="center" vertical="top"/>
    </xf>
    <xf numFmtId="0" fontId="4" fillId="0" borderId="31" xfId="0" applyNumberFormat="1" applyFont="1" applyFill="1" applyBorder="1" applyAlignment="1" applyProtection="1">
      <alignment horizontal="center" vertical="top"/>
    </xf>
    <xf numFmtId="0" fontId="4" fillId="0" borderId="56" xfId="0" applyNumberFormat="1" applyFont="1" applyFill="1" applyBorder="1" applyAlignment="1" applyProtection="1">
      <alignment horizontal="center" vertical="top"/>
    </xf>
    <xf numFmtId="0" fontId="4" fillId="0" borderId="36" xfId="0" applyNumberFormat="1" applyFont="1" applyFill="1" applyBorder="1" applyAlignment="1" applyProtection="1">
      <alignment horizontal="center" vertical="top"/>
    </xf>
    <xf numFmtId="0" fontId="9" fillId="0" borderId="40" xfId="0" applyNumberFormat="1" applyFont="1" applyFill="1" applyBorder="1" applyAlignment="1" applyProtection="1">
      <alignment horizontal="center" vertical="center"/>
    </xf>
    <xf numFmtId="164" fontId="10" fillId="0" borderId="44" xfId="4" applyNumberFormat="1" applyFont="1" applyFill="1" applyBorder="1" applyAlignment="1" applyProtection="1">
      <alignment horizontal="center" vertical="center"/>
      <protection locked="0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9" fillId="0" borderId="44" xfId="0" applyNumberFormat="1" applyFont="1" applyFill="1" applyBorder="1" applyAlignment="1" applyProtection="1">
      <alignment horizontal="center" vertical="center"/>
    </xf>
    <xf numFmtId="3" fontId="9" fillId="0" borderId="34" xfId="0" applyNumberFormat="1" applyFont="1" applyFill="1" applyBorder="1" applyAlignment="1" applyProtection="1">
      <alignment horizontal="center" vertical="center"/>
    </xf>
    <xf numFmtId="3" fontId="9" fillId="0" borderId="44" xfId="0" applyNumberFormat="1" applyFont="1" applyFill="1" applyBorder="1" applyAlignment="1" applyProtection="1">
      <alignment horizontal="center" vertical="center"/>
    </xf>
    <xf numFmtId="164" fontId="10" fillId="0" borderId="24" xfId="4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3" fontId="9" fillId="0" borderId="20" xfId="0" applyNumberFormat="1" applyFont="1" applyFill="1" applyBorder="1" applyAlignment="1" applyProtection="1">
      <alignment horizontal="center" vertical="center"/>
    </xf>
    <xf numFmtId="3" fontId="9" fillId="0" borderId="24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/>
    </xf>
    <xf numFmtId="164" fontId="10" fillId="0" borderId="24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9" fillId="2" borderId="29" xfId="0" applyNumberFormat="1" applyFont="1" applyFill="1" applyBorder="1" applyAlignment="1" applyProtection="1">
      <alignment horizontal="center" vertical="center"/>
    </xf>
    <xf numFmtId="3" fontId="9" fillId="2" borderId="50" xfId="0" applyNumberFormat="1" applyFont="1" applyFill="1" applyBorder="1" applyAlignment="1" applyProtection="1">
      <alignment horizontal="center" vertical="center"/>
    </xf>
    <xf numFmtId="3" fontId="9" fillId="2" borderId="62" xfId="0" applyNumberFormat="1" applyFont="1" applyFill="1" applyBorder="1" applyAlignment="1" applyProtection="1">
      <alignment horizontal="center" vertical="center"/>
    </xf>
    <xf numFmtId="0" fontId="9" fillId="0" borderId="55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8" xfId="0" applyNumberFormat="1" applyFont="1" applyFill="1" applyBorder="1" applyAlignment="1" applyProtection="1">
      <alignment horizontal="left" vertical="top" wrapText="1"/>
    </xf>
    <xf numFmtId="3" fontId="9" fillId="2" borderId="57" xfId="0" applyNumberFormat="1" applyFont="1" applyFill="1" applyBorder="1" applyAlignment="1" applyProtection="1">
      <alignment horizontal="center" vertical="center"/>
    </xf>
    <xf numFmtId="3" fontId="9" fillId="2" borderId="63" xfId="0" applyNumberFormat="1" applyFont="1" applyFill="1" applyBorder="1" applyAlignment="1" applyProtection="1">
      <alignment horizontal="center" vertical="center"/>
    </xf>
    <xf numFmtId="3" fontId="9" fillId="2" borderId="10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center" vertical="center"/>
    </xf>
    <xf numFmtId="0" fontId="9" fillId="0" borderId="67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0" fontId="9" fillId="0" borderId="47" xfId="0" applyNumberFormat="1" applyFont="1" applyFill="1" applyBorder="1" applyAlignment="1" applyProtection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top"/>
    </xf>
    <xf numFmtId="0" fontId="4" fillId="0" borderId="72" xfId="0" applyNumberFormat="1" applyFont="1" applyFill="1" applyBorder="1" applyAlignment="1" applyProtection="1">
      <alignment horizontal="center" vertical="top"/>
    </xf>
    <xf numFmtId="0" fontId="4" fillId="0" borderId="70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horizontal="center" vertical="top"/>
    </xf>
    <xf numFmtId="164" fontId="5" fillId="3" borderId="1" xfId="0" applyNumberFormat="1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justify" vertical="center" wrapText="1"/>
    </xf>
    <xf numFmtId="0" fontId="7" fillId="3" borderId="6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8" fillId="4" borderId="70" xfId="0" applyFont="1" applyFill="1" applyBorder="1" applyAlignment="1">
      <alignment horizontal="justify" vertical="center" wrapText="1"/>
    </xf>
    <xf numFmtId="0" fontId="7" fillId="4" borderId="72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justify" vertical="center" wrapText="1"/>
    </xf>
    <xf numFmtId="0" fontId="7" fillId="4" borderId="6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justify" vertical="center" wrapText="1"/>
    </xf>
    <xf numFmtId="0" fontId="8" fillId="3" borderId="6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5" fillId="0" borderId="52" xfId="0" applyNumberFormat="1" applyFont="1" applyFill="1" applyBorder="1" applyAlignment="1" applyProtection="1">
      <alignment horizontal="left" vertical="center"/>
    </xf>
    <xf numFmtId="0" fontId="10" fillId="0" borderId="66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4" borderId="71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 applyAlignment="1">
      <alignment horizontal="left"/>
    </xf>
    <xf numFmtId="0" fontId="4" fillId="2" borderId="29" xfId="0" applyNumberFormat="1" applyFont="1" applyFill="1" applyBorder="1" applyAlignment="1" applyProtection="1">
      <alignment horizontal="center" textRotation="90" wrapText="1"/>
    </xf>
    <xf numFmtId="0" fontId="4" fillId="2" borderId="59" xfId="0" applyNumberFormat="1" applyFont="1" applyFill="1" applyBorder="1" applyAlignment="1" applyProtection="1">
      <alignment horizontal="center" textRotation="90" wrapText="1"/>
    </xf>
    <xf numFmtId="0" fontId="5" fillId="2" borderId="53" xfId="0" applyNumberFormat="1" applyFont="1" applyFill="1" applyBorder="1" applyAlignment="1" applyProtection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5" fillId="2" borderId="63" xfId="0" applyNumberFormat="1" applyFont="1" applyFill="1" applyBorder="1" applyAlignment="1" applyProtection="1">
      <alignment horizontal="center" vertical="center"/>
    </xf>
    <xf numFmtId="0" fontId="5" fillId="2" borderId="58" xfId="0" applyNumberFormat="1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>
      <alignment horizontal="justify" vertical="center" wrapText="1"/>
    </xf>
    <xf numFmtId="0" fontId="7" fillId="0" borderId="7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10" fillId="0" borderId="76" xfId="0" applyFont="1" applyFill="1" applyBorder="1" applyAlignment="1">
      <alignment horizontal="left" vertical="center" wrapText="1"/>
    </xf>
    <xf numFmtId="0" fontId="8" fillId="0" borderId="6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64" fontId="10" fillId="0" borderId="33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3" fontId="9" fillId="0" borderId="26" xfId="0" applyNumberFormat="1" applyFont="1" applyFill="1" applyBorder="1" applyAlignment="1" applyProtection="1">
      <alignment horizontal="center" vertical="center"/>
    </xf>
    <xf numFmtId="3" fontId="9" fillId="0" borderId="33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1" fillId="0" borderId="0" xfId="0" applyFont="1" applyFill="1"/>
    <xf numFmtId="0" fontId="7" fillId="4" borderId="2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74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59" xfId="0" applyNumberFormat="1" applyFont="1" applyFill="1" applyBorder="1" applyAlignment="1">
      <alignment horizontal="center" vertical="center"/>
    </xf>
    <xf numFmtId="164" fontId="8" fillId="0" borderId="73" xfId="0" applyNumberFormat="1" applyFont="1" applyFill="1" applyBorder="1" applyAlignment="1">
      <alignment horizontal="center" vertical="center"/>
    </xf>
    <xf numFmtId="164" fontId="8" fillId="0" borderId="45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wrapText="1"/>
    </xf>
    <xf numFmtId="0" fontId="10" fillId="0" borderId="27" xfId="0" applyFont="1" applyFill="1" applyBorder="1" applyAlignment="1">
      <alignment horizontal="left" vertical="center" wrapText="1"/>
    </xf>
    <xf numFmtId="0" fontId="7" fillId="0" borderId="7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13" fillId="0" borderId="0" xfId="4" applyFont="1"/>
    <xf numFmtId="0" fontId="7" fillId="0" borderId="0" xfId="4" applyFont="1"/>
    <xf numFmtId="0" fontId="8" fillId="0" borderId="0" xfId="4" applyFont="1" applyAlignment="1">
      <alignment horizontal="center"/>
    </xf>
    <xf numFmtId="0" fontId="12" fillId="0" borderId="0" xfId="4" applyFont="1"/>
    <xf numFmtId="0" fontId="14" fillId="0" borderId="0" xfId="4" applyFont="1"/>
    <xf numFmtId="0" fontId="1" fillId="0" borderId="0" xfId="4"/>
    <xf numFmtId="0" fontId="15" fillId="0" borderId="0" xfId="4" applyFont="1"/>
    <xf numFmtId="0" fontId="15" fillId="0" borderId="0" xfId="4" applyFont="1" applyAlignment="1">
      <alignment horizontal="center"/>
    </xf>
    <xf numFmtId="0" fontId="16" fillId="0" borderId="0" xfId="4" applyFont="1"/>
    <xf numFmtId="0" fontId="6" fillId="0" borderId="0" xfId="4" applyFont="1"/>
    <xf numFmtId="0" fontId="7" fillId="0" borderId="0" xfId="4" applyFont="1" applyAlignment="1" applyProtection="1">
      <alignment horizontal="center" vertical="center"/>
      <protection locked="0"/>
    </xf>
    <xf numFmtId="0" fontId="7" fillId="6" borderId="0" xfId="4" applyFont="1" applyFill="1" applyAlignment="1" applyProtection="1">
      <alignment horizontal="center" vertical="center"/>
      <protection locked="0"/>
    </xf>
    <xf numFmtId="0" fontId="13" fillId="6" borderId="0" xfId="4" applyFont="1" applyFill="1" applyAlignment="1" applyProtection="1">
      <alignment horizontal="left" vertical="center"/>
      <protection locked="0"/>
    </xf>
    <xf numFmtId="0" fontId="19" fillId="0" borderId="0" xfId="4" applyFont="1"/>
    <xf numFmtId="0" fontId="21" fillId="0" borderId="0" xfId="4" applyFont="1"/>
    <xf numFmtId="0" fontId="21" fillId="6" borderId="0" xfId="4" applyFont="1" applyFill="1" applyAlignment="1" applyProtection="1">
      <alignment horizontal="left" vertical="center"/>
      <protection locked="0"/>
    </xf>
    <xf numFmtId="0" fontId="8" fillId="0" borderId="0" xfId="4" applyFont="1"/>
    <xf numFmtId="0" fontId="15" fillId="6" borderId="0" xfId="4" applyFont="1" applyFill="1" applyAlignment="1" applyProtection="1">
      <alignment horizontal="left" vertical="center"/>
      <protection locked="0"/>
    </xf>
    <xf numFmtId="0" fontId="13" fillId="6" borderId="0" xfId="4" applyFont="1" applyFill="1" applyAlignment="1" applyProtection="1">
      <alignment horizontal="left" vertical="center" wrapText="1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0" xfId="4" applyFill="1"/>
    <xf numFmtId="0" fontId="22" fillId="2" borderId="42" xfId="4" applyFont="1" applyFill="1" applyBorder="1" applyAlignment="1" applyProtection="1">
      <alignment vertical="center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 textRotation="90"/>
      <protection locked="0"/>
    </xf>
    <xf numFmtId="0" fontId="1" fillId="0" borderId="1" xfId="4" applyBorder="1" applyAlignment="1" applyProtection="1">
      <alignment horizontal="left" vertical="center" textRotation="90"/>
      <protection locked="0"/>
    </xf>
    <xf numFmtId="0" fontId="1" fillId="7" borderId="1" xfId="4" applyFill="1" applyBorder="1" applyAlignment="1" applyProtection="1">
      <alignment horizontal="center" vertical="center"/>
      <protection locked="0"/>
    </xf>
    <xf numFmtId="0" fontId="1" fillId="6" borderId="1" xfId="4" applyFill="1" applyBorder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left" vertical="top" wrapText="1"/>
      <protection locked="0"/>
    </xf>
    <xf numFmtId="0" fontId="27" fillId="2" borderId="1" xfId="4" applyFont="1" applyFill="1" applyBorder="1" applyAlignment="1" applyProtection="1">
      <alignment horizontal="center" vertical="center"/>
      <protection locked="0"/>
    </xf>
    <xf numFmtId="0" fontId="23" fillId="2" borderId="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center" vertical="center" wrapText="1"/>
      <protection locked="0"/>
    </xf>
    <xf numFmtId="0" fontId="1" fillId="2" borderId="0" xfId="4" applyFill="1" applyAlignment="1" applyProtection="1">
      <alignment horizontal="center" vertical="center" wrapText="1"/>
      <protection locked="0"/>
    </xf>
    <xf numFmtId="0" fontId="1" fillId="7" borderId="0" xfId="4" applyFill="1" applyAlignment="1" applyProtection="1">
      <alignment horizontal="center" vertical="center" wrapText="1"/>
      <protection locked="0"/>
    </xf>
    <xf numFmtId="0" fontId="23" fillId="2" borderId="0" xfId="4" applyFont="1" applyFill="1" applyAlignment="1" applyProtection="1">
      <alignment horizontal="center" vertical="center" wrapText="1"/>
      <protection locked="0"/>
    </xf>
    <xf numFmtId="0" fontId="1" fillId="7" borderId="0" xfId="4" applyFill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 vertical="center"/>
      <protection locked="0"/>
    </xf>
    <xf numFmtId="0" fontId="1" fillId="7" borderId="0" xfId="4" applyFill="1" applyAlignment="1" applyProtection="1">
      <alignment horizontal="left" vertical="center"/>
      <protection locked="0"/>
    </xf>
    <xf numFmtId="0" fontId="23" fillId="2" borderId="0" xfId="4" applyFont="1" applyFill="1" applyAlignment="1" applyProtection="1">
      <alignment vertical="center"/>
      <protection locked="0"/>
    </xf>
    <xf numFmtId="164" fontId="9" fillId="2" borderId="13" xfId="3" applyNumberFormat="1" applyFont="1" applyFill="1" applyBorder="1" applyAlignment="1">
      <alignment horizontal="center" vertical="center" wrapText="1"/>
    </xf>
    <xf numFmtId="164" fontId="9" fillId="0" borderId="13" xfId="3" applyNumberFormat="1" applyFont="1" applyBorder="1" applyAlignment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 wrapText="1"/>
    </xf>
    <xf numFmtId="164" fontId="9" fillId="2" borderId="15" xfId="3" applyNumberFormat="1" applyFont="1" applyFill="1" applyBorder="1" applyAlignment="1">
      <alignment horizontal="center" vertical="center" wrapText="1"/>
    </xf>
    <xf numFmtId="164" fontId="9" fillId="2" borderId="4" xfId="3" applyNumberFormat="1" applyFont="1" applyFill="1" applyBorder="1" applyAlignment="1">
      <alignment horizontal="center" vertical="center" wrapText="1"/>
    </xf>
    <xf numFmtId="164" fontId="9" fillId="2" borderId="17" xfId="3" applyNumberFormat="1" applyFont="1" applyFill="1" applyBorder="1" applyAlignment="1">
      <alignment horizontal="center" vertical="center" wrapText="1"/>
    </xf>
    <xf numFmtId="3" fontId="9" fillId="2" borderId="15" xfId="3" applyNumberFormat="1" applyFont="1" applyFill="1" applyBorder="1" applyAlignment="1">
      <alignment horizontal="center" vertical="center"/>
    </xf>
    <xf numFmtId="3" fontId="9" fillId="2" borderId="3" xfId="3" applyNumberFormat="1" applyFont="1" applyFill="1" applyBorder="1" applyAlignment="1">
      <alignment horizontal="center" vertical="center"/>
    </xf>
    <xf numFmtId="0" fontId="6" fillId="0" borderId="0" xfId="0" applyFont="1" applyBorder="1"/>
    <xf numFmtId="3" fontId="9" fillId="2" borderId="0" xfId="3" applyNumberFormat="1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>
      <alignment horizontal="center" vertical="center" textRotation="90" wrapText="1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3" fontId="9" fillId="2" borderId="13" xfId="3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horizontal="center"/>
    </xf>
    <xf numFmtId="0" fontId="7" fillId="0" borderId="7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164" fontId="5" fillId="0" borderId="78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0" fillId="0" borderId="13" xfId="0" applyFont="1" applyBorder="1"/>
    <xf numFmtId="3" fontId="9" fillId="0" borderId="16" xfId="7" applyNumberFormat="1" applyFont="1" applyBorder="1" applyAlignment="1">
      <alignment horizontal="center" vertical="center"/>
    </xf>
    <xf numFmtId="0" fontId="10" fillId="0" borderId="49" xfId="7" applyFont="1" applyBorder="1" applyAlignment="1">
      <alignment horizontal="center" vertical="center"/>
    </xf>
    <xf numFmtId="0" fontId="10" fillId="0" borderId="40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32" fillId="0" borderId="1" xfId="7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33" fillId="0" borderId="40" xfId="0" applyFont="1" applyBorder="1"/>
    <xf numFmtId="0" fontId="10" fillId="0" borderId="68" xfId="7" applyFont="1" applyBorder="1" applyAlignment="1">
      <alignment horizontal="center" vertical="center"/>
    </xf>
    <xf numFmtId="3" fontId="10" fillId="0" borderId="66" xfId="8" applyNumberFormat="1" applyFont="1" applyBorder="1" applyAlignment="1">
      <alignment horizontal="center" vertical="center"/>
    </xf>
    <xf numFmtId="0" fontId="34" fillId="0" borderId="42" xfId="8" applyFont="1" applyBorder="1" applyAlignment="1">
      <alignment horizontal="center" vertical="center"/>
    </xf>
    <xf numFmtId="3" fontId="10" fillId="0" borderId="81" xfId="8" applyNumberFormat="1" applyFont="1" applyBorder="1" applyAlignment="1">
      <alignment horizontal="center" vertical="center"/>
    </xf>
    <xf numFmtId="0" fontId="10" fillId="0" borderId="82" xfId="8" applyFont="1" applyBorder="1" applyAlignment="1">
      <alignment horizontal="center" vertical="center"/>
    </xf>
    <xf numFmtId="3" fontId="10" fillId="0" borderId="40" xfId="8" applyNumberFormat="1" applyFont="1" applyBorder="1" applyAlignment="1">
      <alignment horizontal="center" vertical="center"/>
    </xf>
    <xf numFmtId="0" fontId="10" fillId="0" borderId="40" xfId="8" applyFont="1" applyBorder="1" applyAlignment="1">
      <alignment horizontal="center" vertical="center"/>
    </xf>
    <xf numFmtId="0" fontId="9" fillId="0" borderId="40" xfId="7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33" fillId="0" borderId="1" xfId="0" applyFont="1" applyBorder="1"/>
    <xf numFmtId="0" fontId="35" fillId="0" borderId="1" xfId="0" applyFont="1" applyBorder="1" applyAlignment="1">
      <alignment horizontal="center" vertical="center"/>
    </xf>
    <xf numFmtId="0" fontId="10" fillId="0" borderId="69" xfId="7" applyFont="1" applyBorder="1" applyAlignment="1">
      <alignment horizontal="center" vertical="center"/>
    </xf>
    <xf numFmtId="0" fontId="34" fillId="0" borderId="22" xfId="8" applyFont="1" applyBorder="1" applyAlignment="1">
      <alignment horizontal="center" vertical="center"/>
    </xf>
    <xf numFmtId="3" fontId="10" fillId="0" borderId="83" xfId="8" applyNumberFormat="1" applyFont="1" applyBorder="1" applyAlignment="1">
      <alignment horizontal="center" vertical="center"/>
    </xf>
    <xf numFmtId="0" fontId="10" fillId="0" borderId="84" xfId="8" applyFont="1" applyBorder="1" applyAlignment="1">
      <alignment horizontal="center" vertical="center"/>
    </xf>
    <xf numFmtId="3" fontId="10" fillId="0" borderId="1" xfId="8" applyNumberFormat="1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164" fontId="10" fillId="0" borderId="1" xfId="4" applyNumberFormat="1" applyFont="1" applyBorder="1" applyAlignment="1" applyProtection="1">
      <alignment horizontal="center" vertical="center"/>
      <protection locked="0"/>
    </xf>
    <xf numFmtId="0" fontId="9" fillId="0" borderId="69" xfId="7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3" fillId="0" borderId="47" xfId="0" applyFont="1" applyBorder="1"/>
    <xf numFmtId="0" fontId="10" fillId="0" borderId="47" xfId="7" applyFont="1" applyBorder="1" applyAlignment="1">
      <alignment horizontal="center" vertical="center"/>
    </xf>
    <xf numFmtId="0" fontId="10" fillId="0" borderId="72" xfId="7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2" fillId="0" borderId="47" xfId="7" applyFont="1" applyBorder="1" applyAlignment="1">
      <alignment horizontal="center" vertical="center"/>
    </xf>
    <xf numFmtId="0" fontId="9" fillId="0" borderId="47" xfId="7" applyFont="1" applyBorder="1" applyAlignment="1">
      <alignment horizontal="center" vertical="center"/>
    </xf>
    <xf numFmtId="49" fontId="7" fillId="6" borderId="42" xfId="4" applyNumberFormat="1" applyFont="1" applyFill="1" applyBorder="1" applyAlignment="1" applyProtection="1">
      <alignment horizontal="left" vertical="center"/>
      <protection locked="0"/>
    </xf>
    <xf numFmtId="0" fontId="20" fillId="6" borderId="0" xfId="4" applyFont="1" applyFill="1" applyAlignment="1" applyProtection="1">
      <alignment horizontal="left" vertical="center"/>
      <protection locked="0"/>
    </xf>
    <xf numFmtId="49" fontId="8" fillId="6" borderId="42" xfId="4" applyNumberFormat="1" applyFont="1" applyFill="1" applyBorder="1" applyAlignment="1" applyProtection="1">
      <alignment horizontal="left" vertical="center"/>
      <protection locked="0"/>
    </xf>
    <xf numFmtId="0" fontId="15" fillId="6" borderId="0" xfId="4" applyFont="1" applyFill="1" applyAlignment="1" applyProtection="1">
      <alignment horizontal="left" vertical="center"/>
      <protection locked="0"/>
    </xf>
    <xf numFmtId="0" fontId="13" fillId="6" borderId="42" xfId="4" applyFont="1" applyFill="1" applyBorder="1" applyAlignment="1" applyProtection="1">
      <alignment horizontal="left" vertical="center" wrapText="1"/>
      <protection locked="0"/>
    </xf>
    <xf numFmtId="0" fontId="18" fillId="0" borderId="0" xfId="4" applyFont="1" applyAlignment="1" applyProtection="1">
      <alignment horizontal="left" vertical="top"/>
      <protection locked="0"/>
    </xf>
    <xf numFmtId="14" fontId="7" fillId="6" borderId="42" xfId="4" applyNumberFormat="1" applyFont="1" applyFill="1" applyBorder="1" applyAlignment="1" applyProtection="1">
      <alignment horizontal="left" vertical="center"/>
      <protection locked="0"/>
    </xf>
    <xf numFmtId="0" fontId="7" fillId="6" borderId="42" xfId="4" applyFont="1" applyFill="1" applyBorder="1" applyAlignment="1" applyProtection="1">
      <alignment horizontal="left" vertical="center"/>
      <protection locked="0"/>
    </xf>
    <xf numFmtId="0" fontId="15" fillId="6" borderId="0" xfId="4" applyFont="1" applyFill="1" applyAlignment="1" applyProtection="1">
      <alignment horizontal="right" vertical="center"/>
      <protection locked="0"/>
    </xf>
    <xf numFmtId="0" fontId="18" fillId="6" borderId="0" xfId="4" applyFont="1" applyFill="1" applyAlignment="1" applyProtection="1">
      <alignment horizontal="center" vertical="top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 vertical="top"/>
      <protection locked="0"/>
    </xf>
    <xf numFmtId="49" fontId="17" fillId="6" borderId="42" xfId="4" applyNumberFormat="1" applyFont="1" applyFill="1" applyBorder="1" applyAlignment="1" applyProtection="1">
      <alignment horizontal="center" vertical="center"/>
      <protection locked="0"/>
    </xf>
    <xf numFmtId="0" fontId="17" fillId="6" borderId="42" xfId="4" applyFont="1" applyFill="1" applyBorder="1" applyAlignment="1" applyProtection="1">
      <alignment horizontal="left" vertical="center"/>
      <protection locked="0"/>
    </xf>
    <xf numFmtId="0" fontId="1" fillId="7" borderId="0" xfId="4" applyFill="1" applyAlignment="1" applyProtection="1">
      <alignment horizontal="center" vertical="center"/>
      <protection locked="0"/>
    </xf>
    <xf numFmtId="0" fontId="23" fillId="7" borderId="0" xfId="4" applyFont="1" applyFill="1" applyAlignment="1" applyProtection="1">
      <alignment horizontal="center" vertical="center"/>
      <protection locked="0"/>
    </xf>
    <xf numFmtId="0" fontId="28" fillId="2" borderId="0" xfId="4" applyFont="1" applyFill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0" xfId="4" applyFill="1"/>
    <xf numFmtId="0" fontId="1" fillId="2" borderId="0" xfId="4" applyFill="1" applyAlignment="1" applyProtection="1">
      <alignment horizontal="center" vertical="center" wrapText="1"/>
      <protection locked="0"/>
    </xf>
    <xf numFmtId="0" fontId="28" fillId="2" borderId="0" xfId="4" applyFont="1" applyFill="1" applyAlignment="1" applyProtection="1">
      <alignment horizontal="center" vertical="center" wrapText="1"/>
      <protection locked="0"/>
    </xf>
    <xf numFmtId="0" fontId="1" fillId="7" borderId="0" xfId="4" applyFill="1" applyAlignment="1" applyProtection="1">
      <alignment horizontal="center" vertical="center" wrapText="1"/>
      <protection locked="0"/>
    </xf>
    <xf numFmtId="0" fontId="29" fillId="2" borderId="0" xfId="4" applyFont="1" applyFill="1" applyAlignment="1" applyProtection="1">
      <alignment horizontal="center" vertical="center" wrapText="1"/>
      <protection locked="0"/>
    </xf>
    <xf numFmtId="0" fontId="23" fillId="7" borderId="1" xfId="4" applyFont="1" applyFill="1" applyBorder="1" applyAlignment="1">
      <alignment horizontal="center" vertical="center"/>
    </xf>
    <xf numFmtId="0" fontId="23" fillId="7" borderId="1" xfId="4" applyFont="1" applyFill="1" applyBorder="1" applyAlignment="1" applyProtection="1">
      <alignment horizontal="center" vertical="center"/>
      <protection locked="0"/>
    </xf>
    <xf numFmtId="0" fontId="1" fillId="7" borderId="1" xfId="4" applyFill="1" applyBorder="1" applyAlignment="1" applyProtection="1">
      <alignment horizontal="center" vertical="center"/>
      <protection locked="0"/>
    </xf>
    <xf numFmtId="0" fontId="28" fillId="2" borderId="1" xfId="4" applyFont="1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Alignment="1" applyProtection="1">
      <alignment horizontal="left" vertical="top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28" fillId="2" borderId="1" xfId="4" applyFont="1" applyFill="1" applyBorder="1" applyAlignment="1" applyProtection="1">
      <alignment horizontal="center" vertical="center" wrapText="1"/>
      <protection locked="0"/>
    </xf>
    <xf numFmtId="0" fontId="1" fillId="2" borderId="0" xfId="4" applyFill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left" vertical="top" wrapText="1"/>
      <protection locked="0"/>
    </xf>
    <xf numFmtId="0" fontId="25" fillId="7" borderId="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Alignment="1" applyProtection="1">
      <alignment horizontal="left" vertical="top"/>
      <protection locked="0"/>
    </xf>
    <xf numFmtId="0" fontId="24" fillId="7" borderId="1" xfId="4" applyFont="1" applyFill="1" applyBorder="1" applyAlignment="1" applyProtection="1">
      <alignment horizontal="center" vertical="center"/>
      <protection locked="0"/>
    </xf>
    <xf numFmtId="0" fontId="2" fillId="7" borderId="1" xfId="4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horizontal="center" vertical="center"/>
      <protection locked="0"/>
    </xf>
    <xf numFmtId="0" fontId="25" fillId="6" borderId="1" xfId="4" applyFont="1" applyFill="1" applyBorder="1" applyAlignment="1" applyProtection="1">
      <alignment horizontal="center" vertical="center"/>
      <protection locked="0"/>
    </xf>
    <xf numFmtId="0" fontId="25" fillId="7" borderId="47" xfId="4" applyFont="1" applyFill="1" applyBorder="1" applyAlignment="1" applyProtection="1">
      <alignment horizontal="center" vertical="center"/>
      <protection locked="0"/>
    </xf>
    <xf numFmtId="0" fontId="25" fillId="7" borderId="49" xfId="4" applyFont="1" applyFill="1" applyBorder="1" applyAlignment="1" applyProtection="1">
      <alignment horizontal="center" vertical="center"/>
      <protection locked="0"/>
    </xf>
    <xf numFmtId="0" fontId="25" fillId="7" borderId="40" xfId="4" applyFont="1" applyFill="1" applyBorder="1" applyAlignment="1" applyProtection="1">
      <alignment horizontal="center" vertical="center"/>
      <protection locked="0"/>
    </xf>
    <xf numFmtId="0" fontId="1" fillId="2" borderId="47" xfId="4" applyFill="1" applyBorder="1" applyAlignment="1" applyProtection="1">
      <alignment horizontal="center" vertical="center" textRotation="90"/>
      <protection locked="0"/>
    </xf>
    <xf numFmtId="0" fontId="1" fillId="2" borderId="40" xfId="4" applyFill="1" applyBorder="1" applyAlignment="1" applyProtection="1">
      <alignment horizontal="center" vertical="center" textRotation="90"/>
      <protection locked="0"/>
    </xf>
    <xf numFmtId="165" fontId="8" fillId="0" borderId="10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 applyProtection="1">
      <alignment horizontal="left" vertical="top"/>
    </xf>
    <xf numFmtId="0" fontId="4" fillId="0" borderId="22" xfId="0" applyNumberFormat="1" applyFont="1" applyFill="1" applyBorder="1" applyAlignment="1" applyProtection="1">
      <alignment horizontal="left" vertical="top"/>
    </xf>
    <xf numFmtId="0" fontId="4" fillId="0" borderId="57" xfId="0" applyNumberFormat="1" applyFont="1" applyFill="1" applyBorder="1" applyAlignment="1" applyProtection="1">
      <alignment horizontal="center" vertical="center" textRotation="90"/>
    </xf>
    <xf numFmtId="0" fontId="4" fillId="0" borderId="54" xfId="0" applyNumberFormat="1" applyFont="1" applyFill="1" applyBorder="1" applyAlignment="1" applyProtection="1">
      <alignment horizontal="center" vertical="center" textRotation="90"/>
    </xf>
    <xf numFmtId="0" fontId="4" fillId="0" borderId="29" xfId="0" applyNumberFormat="1" applyFont="1" applyFill="1" applyBorder="1" applyAlignment="1" applyProtection="1">
      <alignment horizontal="center" vertical="center" textRotation="90"/>
    </xf>
    <xf numFmtId="0" fontId="4" fillId="0" borderId="46" xfId="0" applyNumberFormat="1" applyFont="1" applyFill="1" applyBorder="1" applyAlignment="1" applyProtection="1">
      <alignment horizontal="center" vertical="center" textRotation="90"/>
    </xf>
    <xf numFmtId="0" fontId="4" fillId="0" borderId="59" xfId="0" applyNumberFormat="1" applyFont="1" applyFill="1" applyBorder="1" applyAlignment="1" applyProtection="1">
      <alignment horizontal="center" vertical="center" textRotation="90"/>
    </xf>
    <xf numFmtId="0" fontId="4" fillId="0" borderId="45" xfId="0" applyNumberFormat="1" applyFont="1" applyFill="1" applyBorder="1" applyAlignment="1" applyProtection="1">
      <alignment horizontal="center" vertical="center" textRotation="90"/>
    </xf>
    <xf numFmtId="0" fontId="4" fillId="0" borderId="23" xfId="0" applyNumberFormat="1" applyFont="1" applyFill="1" applyBorder="1" applyAlignment="1" applyProtection="1">
      <alignment horizontal="left" vertical="top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4" fillId="2" borderId="58" xfId="0" applyNumberFormat="1" applyFont="1" applyFill="1" applyBorder="1" applyAlignment="1" applyProtection="1">
      <alignment horizontal="center" wrapText="1"/>
    </xf>
    <xf numFmtId="0" fontId="4" fillId="2" borderId="54" xfId="0" applyNumberFormat="1" applyFont="1" applyFill="1" applyBorder="1" applyAlignment="1" applyProtection="1">
      <alignment horizontal="center" wrapText="1"/>
    </xf>
    <xf numFmtId="0" fontId="4" fillId="2" borderId="7" xfId="0" applyNumberFormat="1" applyFont="1" applyFill="1" applyBorder="1" applyAlignment="1" applyProtection="1">
      <alignment horizontal="center" wrapText="1"/>
    </xf>
    <xf numFmtId="0" fontId="4" fillId="2" borderId="45" xfId="0" applyNumberFormat="1" applyFont="1" applyFill="1" applyBorder="1" applyAlignment="1" applyProtection="1">
      <alignment horizontal="center" wrapText="1"/>
    </xf>
    <xf numFmtId="0" fontId="4" fillId="0" borderId="65" xfId="0" applyNumberFormat="1" applyFont="1" applyFill="1" applyBorder="1" applyAlignment="1" applyProtection="1">
      <alignment horizontal="left" vertical="top"/>
    </xf>
    <xf numFmtId="0" fontId="4" fillId="0" borderId="42" xfId="0" applyNumberFormat="1" applyFont="1" applyFill="1" applyBorder="1" applyAlignment="1" applyProtection="1">
      <alignment horizontal="left" vertical="top"/>
    </xf>
    <xf numFmtId="0" fontId="4" fillId="0" borderId="43" xfId="0" applyNumberFormat="1" applyFont="1" applyFill="1" applyBorder="1" applyAlignment="1" applyProtection="1">
      <alignment horizontal="left" vertical="top" wrapText="1"/>
    </xf>
    <xf numFmtId="0" fontId="4" fillId="0" borderId="2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52" xfId="0" applyNumberFormat="1" applyFont="1" applyFill="1" applyBorder="1" applyAlignment="1" applyProtection="1">
      <alignment horizontal="center" vertical="center" textRotation="90"/>
    </xf>
    <xf numFmtId="0" fontId="4" fillId="0" borderId="30" xfId="0" applyNumberFormat="1" applyFont="1" applyFill="1" applyBorder="1" applyAlignment="1" applyProtection="1">
      <alignment horizontal="center" vertical="center" textRotation="90"/>
    </xf>
    <xf numFmtId="0" fontId="4" fillId="0" borderId="14" xfId="0" applyNumberFormat="1" applyFont="1" applyFill="1" applyBorder="1" applyAlignment="1" applyProtection="1">
      <alignment horizontal="center" vertical="center" textRotation="90"/>
    </xf>
    <xf numFmtId="0" fontId="4" fillId="0" borderId="52" xfId="0" applyNumberFormat="1" applyFont="1" applyFill="1" applyBorder="1" applyAlignment="1" applyProtection="1">
      <alignment horizontal="left" vertical="center" wrapText="1"/>
    </xf>
    <xf numFmtId="0" fontId="4" fillId="0" borderId="30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2" borderId="57" xfId="0" applyNumberFormat="1" applyFont="1" applyFill="1" applyBorder="1" applyAlignment="1" applyProtection="1">
      <alignment horizontal="center" textRotation="90" wrapText="1"/>
    </xf>
    <xf numFmtId="0" fontId="4" fillId="2" borderId="29" xfId="0" applyNumberFormat="1" applyFont="1" applyFill="1" applyBorder="1" applyAlignment="1" applyProtection="1">
      <alignment horizontal="center" textRotation="90" wrapText="1"/>
    </xf>
    <xf numFmtId="0" fontId="4" fillId="2" borderId="59" xfId="0" applyNumberFormat="1" applyFont="1" applyFill="1" applyBorder="1" applyAlignment="1" applyProtection="1">
      <alignment horizontal="center" textRotation="90" wrapText="1"/>
    </xf>
    <xf numFmtId="0" fontId="4" fillId="2" borderId="57" xfId="0" applyNumberFormat="1" applyFont="1" applyFill="1" applyBorder="1" applyAlignment="1" applyProtection="1">
      <alignment horizontal="center" vertical="center" wrapText="1"/>
    </xf>
    <xf numFmtId="0" fontId="4" fillId="2" borderId="58" xfId="0" applyNumberFormat="1" applyFont="1" applyFill="1" applyBorder="1" applyAlignment="1" applyProtection="1">
      <alignment horizontal="center" vertical="center" wrapText="1"/>
    </xf>
    <xf numFmtId="0" fontId="4" fillId="2" borderId="54" xfId="0" applyNumberFormat="1" applyFont="1" applyFill="1" applyBorder="1" applyAlignment="1" applyProtection="1">
      <alignment horizontal="center" vertical="center" wrapText="1"/>
    </xf>
    <xf numFmtId="0" fontId="4" fillId="2" borderId="59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46" xfId="0" applyNumberFormat="1" applyFont="1" applyFill="1" applyBorder="1" applyAlignment="1" applyProtection="1">
      <alignment horizontal="center" vertical="center" wrapText="1"/>
    </xf>
    <xf numFmtId="0" fontId="4" fillId="2" borderId="30" xfId="0" applyNumberFormat="1" applyFont="1" applyFill="1" applyBorder="1" applyAlignment="1" applyProtection="1">
      <alignment horizontal="center" textRotation="90" wrapText="1"/>
    </xf>
    <xf numFmtId="0" fontId="4" fillId="2" borderId="14" xfId="0" applyNumberFormat="1" applyFont="1" applyFill="1" applyBorder="1" applyAlignment="1" applyProtection="1">
      <alignment horizontal="center" textRotation="90" wrapText="1"/>
    </xf>
    <xf numFmtId="0" fontId="4" fillId="2" borderId="2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5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5" fillId="2" borderId="53" xfId="0" applyNumberFormat="1" applyFont="1" applyFill="1" applyBorder="1" applyAlignment="1" applyProtection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5" fillId="2" borderId="63" xfId="0" applyNumberFormat="1" applyFont="1" applyFill="1" applyBorder="1" applyAlignment="1" applyProtection="1">
      <alignment horizontal="center" vertical="center"/>
    </xf>
    <xf numFmtId="0" fontId="5" fillId="2" borderId="57" xfId="0" applyNumberFormat="1" applyFont="1" applyFill="1" applyBorder="1" applyAlignment="1" applyProtection="1">
      <alignment horizontal="center" vertical="center"/>
    </xf>
    <xf numFmtId="0" fontId="5" fillId="2" borderId="58" xfId="0" applyNumberFormat="1" applyFont="1" applyFill="1" applyBorder="1" applyAlignment="1" applyProtection="1">
      <alignment horizontal="center" vertical="center"/>
    </xf>
    <xf numFmtId="0" fontId="5" fillId="2" borderId="54" xfId="0" applyNumberFormat="1" applyFont="1" applyFill="1" applyBorder="1" applyAlignment="1" applyProtection="1">
      <alignment horizontal="center" vertical="center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5" xr:uid="{00000000-0005-0000-0000-000003000000}"/>
    <cellStyle name="Обычный 3" xfId="3" xr:uid="{00000000-0005-0000-0000-000004000000}"/>
    <cellStyle name="Обычный 3 2" xfId="6" xr:uid="{00000000-0005-0000-0000-000005000000}"/>
    <cellStyle name="Обычный 3 2 2" xfId="8" xr:uid="{F9A49FDD-8D66-4055-A887-FCE689F8C2DD}"/>
    <cellStyle name="Обычный 4" xfId="4" xr:uid="{00000000-0005-0000-0000-000006000000}"/>
    <cellStyle name="Обычный 5" xfId="7" xr:uid="{23493543-CE96-4593-AC5D-732A2343E6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EEA95860-4EF5-4831-8D4D-B61DB896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BD21-64E9-4C4C-BDE3-A9880D1E18D8}">
  <sheetPr>
    <outlinePr summaryRight="0"/>
  </sheetPr>
  <dimension ref="A1:BJ58"/>
  <sheetViews>
    <sheetView view="pageBreakPreview" topLeftCell="A13" zoomScale="90" zoomScaleNormal="70" zoomScaleSheetLayoutView="90" workbookViewId="0">
      <selection activeCell="S32" sqref="S32"/>
    </sheetView>
  </sheetViews>
  <sheetFormatPr defaultColWidth="14.6640625" defaultRowHeight="13.5" customHeight="1" x14ac:dyDescent="0.15"/>
  <cols>
    <col min="1" max="3" width="3.33203125" style="272" customWidth="1"/>
    <col min="4" max="4" width="10.5" style="272" customWidth="1"/>
    <col min="5" max="33" width="3.33203125" style="272" customWidth="1"/>
    <col min="34" max="34" width="9" style="272" customWidth="1"/>
    <col min="35" max="47" width="3.33203125" style="272" customWidth="1"/>
    <col min="48" max="48" width="1.83203125" style="272" customWidth="1"/>
    <col min="49" max="49" width="3" style="272" customWidth="1"/>
    <col min="50" max="50" width="2.5" style="272" customWidth="1"/>
    <col min="51" max="51" width="3.1640625" style="272" customWidth="1"/>
    <col min="52" max="52" width="2.6640625" style="272" customWidth="1"/>
    <col min="53" max="54" width="3" style="272" customWidth="1"/>
    <col min="55" max="55" width="2.5" style="272" customWidth="1"/>
    <col min="56" max="56" width="1.83203125" style="272" customWidth="1"/>
    <col min="57" max="57" width="2.83203125" style="272" customWidth="1"/>
    <col min="58" max="58" width="2.33203125" style="272" customWidth="1"/>
    <col min="59" max="59" width="1.1640625" style="272" customWidth="1"/>
    <col min="60" max="60" width="2" style="272" customWidth="1"/>
    <col min="61" max="61" width="1.83203125" style="272" customWidth="1"/>
    <col min="62" max="62" width="1" style="272" customWidth="1"/>
    <col min="63" max="256" width="14.6640625" style="272"/>
    <col min="257" max="259" width="3.33203125" style="272" customWidth="1"/>
    <col min="260" max="260" width="10.5" style="272" customWidth="1"/>
    <col min="261" max="289" width="3.33203125" style="272" customWidth="1"/>
    <col min="290" max="290" width="9" style="272" customWidth="1"/>
    <col min="291" max="303" width="3.33203125" style="272" customWidth="1"/>
    <col min="304" max="304" width="1.83203125" style="272" customWidth="1"/>
    <col min="305" max="305" width="3" style="272" customWidth="1"/>
    <col min="306" max="306" width="2.5" style="272" customWidth="1"/>
    <col min="307" max="307" width="3.1640625" style="272" customWidth="1"/>
    <col min="308" max="308" width="2.6640625" style="272" customWidth="1"/>
    <col min="309" max="310" width="3" style="272" customWidth="1"/>
    <col min="311" max="311" width="2.5" style="272" customWidth="1"/>
    <col min="312" max="312" width="1.83203125" style="272" customWidth="1"/>
    <col min="313" max="313" width="2.83203125" style="272" customWidth="1"/>
    <col min="314" max="314" width="2.33203125" style="272" customWidth="1"/>
    <col min="315" max="315" width="1.1640625" style="272" customWidth="1"/>
    <col min="316" max="316" width="2" style="272" customWidth="1"/>
    <col min="317" max="317" width="1.83203125" style="272" customWidth="1"/>
    <col min="318" max="318" width="1" style="272" customWidth="1"/>
    <col min="319" max="512" width="14.6640625" style="272"/>
    <col min="513" max="515" width="3.33203125" style="272" customWidth="1"/>
    <col min="516" max="516" width="10.5" style="272" customWidth="1"/>
    <col min="517" max="545" width="3.33203125" style="272" customWidth="1"/>
    <col min="546" max="546" width="9" style="272" customWidth="1"/>
    <col min="547" max="559" width="3.33203125" style="272" customWidth="1"/>
    <col min="560" max="560" width="1.83203125" style="272" customWidth="1"/>
    <col min="561" max="561" width="3" style="272" customWidth="1"/>
    <col min="562" max="562" width="2.5" style="272" customWidth="1"/>
    <col min="563" max="563" width="3.1640625" style="272" customWidth="1"/>
    <col min="564" max="564" width="2.6640625" style="272" customWidth="1"/>
    <col min="565" max="566" width="3" style="272" customWidth="1"/>
    <col min="567" max="567" width="2.5" style="272" customWidth="1"/>
    <col min="568" max="568" width="1.83203125" style="272" customWidth="1"/>
    <col min="569" max="569" width="2.83203125" style="272" customWidth="1"/>
    <col min="570" max="570" width="2.33203125" style="272" customWidth="1"/>
    <col min="571" max="571" width="1.1640625" style="272" customWidth="1"/>
    <col min="572" max="572" width="2" style="272" customWidth="1"/>
    <col min="573" max="573" width="1.83203125" style="272" customWidth="1"/>
    <col min="574" max="574" width="1" style="272" customWidth="1"/>
    <col min="575" max="768" width="14.6640625" style="272"/>
    <col min="769" max="771" width="3.33203125" style="272" customWidth="1"/>
    <col min="772" max="772" width="10.5" style="272" customWidth="1"/>
    <col min="773" max="801" width="3.33203125" style="272" customWidth="1"/>
    <col min="802" max="802" width="9" style="272" customWidth="1"/>
    <col min="803" max="815" width="3.33203125" style="272" customWidth="1"/>
    <col min="816" max="816" width="1.83203125" style="272" customWidth="1"/>
    <col min="817" max="817" width="3" style="272" customWidth="1"/>
    <col min="818" max="818" width="2.5" style="272" customWidth="1"/>
    <col min="819" max="819" width="3.1640625" style="272" customWidth="1"/>
    <col min="820" max="820" width="2.6640625" style="272" customWidth="1"/>
    <col min="821" max="822" width="3" style="272" customWidth="1"/>
    <col min="823" max="823" width="2.5" style="272" customWidth="1"/>
    <col min="824" max="824" width="1.83203125" style="272" customWidth="1"/>
    <col min="825" max="825" width="2.83203125" style="272" customWidth="1"/>
    <col min="826" max="826" width="2.33203125" style="272" customWidth="1"/>
    <col min="827" max="827" width="1.1640625" style="272" customWidth="1"/>
    <col min="828" max="828" width="2" style="272" customWidth="1"/>
    <col min="829" max="829" width="1.83203125" style="272" customWidth="1"/>
    <col min="830" max="830" width="1" style="272" customWidth="1"/>
    <col min="831" max="1024" width="14.6640625" style="272"/>
    <col min="1025" max="1027" width="3.33203125" style="272" customWidth="1"/>
    <col min="1028" max="1028" width="10.5" style="272" customWidth="1"/>
    <col min="1029" max="1057" width="3.33203125" style="272" customWidth="1"/>
    <col min="1058" max="1058" width="9" style="272" customWidth="1"/>
    <col min="1059" max="1071" width="3.33203125" style="272" customWidth="1"/>
    <col min="1072" max="1072" width="1.83203125" style="272" customWidth="1"/>
    <col min="1073" max="1073" width="3" style="272" customWidth="1"/>
    <col min="1074" max="1074" width="2.5" style="272" customWidth="1"/>
    <col min="1075" max="1075" width="3.1640625" style="272" customWidth="1"/>
    <col min="1076" max="1076" width="2.6640625" style="272" customWidth="1"/>
    <col min="1077" max="1078" width="3" style="272" customWidth="1"/>
    <col min="1079" max="1079" width="2.5" style="272" customWidth="1"/>
    <col min="1080" max="1080" width="1.83203125" style="272" customWidth="1"/>
    <col min="1081" max="1081" width="2.83203125" style="272" customWidth="1"/>
    <col min="1082" max="1082" width="2.33203125" style="272" customWidth="1"/>
    <col min="1083" max="1083" width="1.1640625" style="272" customWidth="1"/>
    <col min="1084" max="1084" width="2" style="272" customWidth="1"/>
    <col min="1085" max="1085" width="1.83203125" style="272" customWidth="1"/>
    <col min="1086" max="1086" width="1" style="272" customWidth="1"/>
    <col min="1087" max="1280" width="14.6640625" style="272"/>
    <col min="1281" max="1283" width="3.33203125" style="272" customWidth="1"/>
    <col min="1284" max="1284" width="10.5" style="272" customWidth="1"/>
    <col min="1285" max="1313" width="3.33203125" style="272" customWidth="1"/>
    <col min="1314" max="1314" width="9" style="272" customWidth="1"/>
    <col min="1315" max="1327" width="3.33203125" style="272" customWidth="1"/>
    <col min="1328" max="1328" width="1.83203125" style="272" customWidth="1"/>
    <col min="1329" max="1329" width="3" style="272" customWidth="1"/>
    <col min="1330" max="1330" width="2.5" style="272" customWidth="1"/>
    <col min="1331" max="1331" width="3.1640625" style="272" customWidth="1"/>
    <col min="1332" max="1332" width="2.6640625" style="272" customWidth="1"/>
    <col min="1333" max="1334" width="3" style="272" customWidth="1"/>
    <col min="1335" max="1335" width="2.5" style="272" customWidth="1"/>
    <col min="1336" max="1336" width="1.83203125" style="272" customWidth="1"/>
    <col min="1337" max="1337" width="2.83203125" style="272" customWidth="1"/>
    <col min="1338" max="1338" width="2.33203125" style="272" customWidth="1"/>
    <col min="1339" max="1339" width="1.1640625" style="272" customWidth="1"/>
    <col min="1340" max="1340" width="2" style="272" customWidth="1"/>
    <col min="1341" max="1341" width="1.83203125" style="272" customWidth="1"/>
    <col min="1342" max="1342" width="1" style="272" customWidth="1"/>
    <col min="1343" max="1536" width="14.6640625" style="272"/>
    <col min="1537" max="1539" width="3.33203125" style="272" customWidth="1"/>
    <col min="1540" max="1540" width="10.5" style="272" customWidth="1"/>
    <col min="1541" max="1569" width="3.33203125" style="272" customWidth="1"/>
    <col min="1570" max="1570" width="9" style="272" customWidth="1"/>
    <col min="1571" max="1583" width="3.33203125" style="272" customWidth="1"/>
    <col min="1584" max="1584" width="1.83203125" style="272" customWidth="1"/>
    <col min="1585" max="1585" width="3" style="272" customWidth="1"/>
    <col min="1586" max="1586" width="2.5" style="272" customWidth="1"/>
    <col min="1587" max="1587" width="3.1640625" style="272" customWidth="1"/>
    <col min="1588" max="1588" width="2.6640625" style="272" customWidth="1"/>
    <col min="1589" max="1590" width="3" style="272" customWidth="1"/>
    <col min="1591" max="1591" width="2.5" style="272" customWidth="1"/>
    <col min="1592" max="1592" width="1.83203125" style="272" customWidth="1"/>
    <col min="1593" max="1593" width="2.83203125" style="272" customWidth="1"/>
    <col min="1594" max="1594" width="2.33203125" style="272" customWidth="1"/>
    <col min="1595" max="1595" width="1.1640625" style="272" customWidth="1"/>
    <col min="1596" max="1596" width="2" style="272" customWidth="1"/>
    <col min="1597" max="1597" width="1.83203125" style="272" customWidth="1"/>
    <col min="1598" max="1598" width="1" style="272" customWidth="1"/>
    <col min="1599" max="1792" width="14.6640625" style="272"/>
    <col min="1793" max="1795" width="3.33203125" style="272" customWidth="1"/>
    <col min="1796" max="1796" width="10.5" style="272" customWidth="1"/>
    <col min="1797" max="1825" width="3.33203125" style="272" customWidth="1"/>
    <col min="1826" max="1826" width="9" style="272" customWidth="1"/>
    <col min="1827" max="1839" width="3.33203125" style="272" customWidth="1"/>
    <col min="1840" max="1840" width="1.83203125" style="272" customWidth="1"/>
    <col min="1841" max="1841" width="3" style="272" customWidth="1"/>
    <col min="1842" max="1842" width="2.5" style="272" customWidth="1"/>
    <col min="1843" max="1843" width="3.1640625" style="272" customWidth="1"/>
    <col min="1844" max="1844" width="2.6640625" style="272" customWidth="1"/>
    <col min="1845" max="1846" width="3" style="272" customWidth="1"/>
    <col min="1847" max="1847" width="2.5" style="272" customWidth="1"/>
    <col min="1848" max="1848" width="1.83203125" style="272" customWidth="1"/>
    <col min="1849" max="1849" width="2.83203125" style="272" customWidth="1"/>
    <col min="1850" max="1850" width="2.33203125" style="272" customWidth="1"/>
    <col min="1851" max="1851" width="1.1640625" style="272" customWidth="1"/>
    <col min="1852" max="1852" width="2" style="272" customWidth="1"/>
    <col min="1853" max="1853" width="1.83203125" style="272" customWidth="1"/>
    <col min="1854" max="1854" width="1" style="272" customWidth="1"/>
    <col min="1855" max="2048" width="14.6640625" style="272"/>
    <col min="2049" max="2051" width="3.33203125" style="272" customWidth="1"/>
    <col min="2052" max="2052" width="10.5" style="272" customWidth="1"/>
    <col min="2053" max="2081" width="3.33203125" style="272" customWidth="1"/>
    <col min="2082" max="2082" width="9" style="272" customWidth="1"/>
    <col min="2083" max="2095" width="3.33203125" style="272" customWidth="1"/>
    <col min="2096" max="2096" width="1.83203125" style="272" customWidth="1"/>
    <col min="2097" max="2097" width="3" style="272" customWidth="1"/>
    <col min="2098" max="2098" width="2.5" style="272" customWidth="1"/>
    <col min="2099" max="2099" width="3.1640625" style="272" customWidth="1"/>
    <col min="2100" max="2100" width="2.6640625" style="272" customWidth="1"/>
    <col min="2101" max="2102" width="3" style="272" customWidth="1"/>
    <col min="2103" max="2103" width="2.5" style="272" customWidth="1"/>
    <col min="2104" max="2104" width="1.83203125" style="272" customWidth="1"/>
    <col min="2105" max="2105" width="2.83203125" style="272" customWidth="1"/>
    <col min="2106" max="2106" width="2.33203125" style="272" customWidth="1"/>
    <col min="2107" max="2107" width="1.1640625" style="272" customWidth="1"/>
    <col min="2108" max="2108" width="2" style="272" customWidth="1"/>
    <col min="2109" max="2109" width="1.83203125" style="272" customWidth="1"/>
    <col min="2110" max="2110" width="1" style="272" customWidth="1"/>
    <col min="2111" max="2304" width="14.6640625" style="272"/>
    <col min="2305" max="2307" width="3.33203125" style="272" customWidth="1"/>
    <col min="2308" max="2308" width="10.5" style="272" customWidth="1"/>
    <col min="2309" max="2337" width="3.33203125" style="272" customWidth="1"/>
    <col min="2338" max="2338" width="9" style="272" customWidth="1"/>
    <col min="2339" max="2351" width="3.33203125" style="272" customWidth="1"/>
    <col min="2352" max="2352" width="1.83203125" style="272" customWidth="1"/>
    <col min="2353" max="2353" width="3" style="272" customWidth="1"/>
    <col min="2354" max="2354" width="2.5" style="272" customWidth="1"/>
    <col min="2355" max="2355" width="3.1640625" style="272" customWidth="1"/>
    <col min="2356" max="2356" width="2.6640625" style="272" customWidth="1"/>
    <col min="2357" max="2358" width="3" style="272" customWidth="1"/>
    <col min="2359" max="2359" width="2.5" style="272" customWidth="1"/>
    <col min="2360" max="2360" width="1.83203125" style="272" customWidth="1"/>
    <col min="2361" max="2361" width="2.83203125" style="272" customWidth="1"/>
    <col min="2362" max="2362" width="2.33203125" style="272" customWidth="1"/>
    <col min="2363" max="2363" width="1.1640625" style="272" customWidth="1"/>
    <col min="2364" max="2364" width="2" style="272" customWidth="1"/>
    <col min="2365" max="2365" width="1.83203125" style="272" customWidth="1"/>
    <col min="2366" max="2366" width="1" style="272" customWidth="1"/>
    <col min="2367" max="2560" width="14.6640625" style="272"/>
    <col min="2561" max="2563" width="3.33203125" style="272" customWidth="1"/>
    <col min="2564" max="2564" width="10.5" style="272" customWidth="1"/>
    <col min="2565" max="2593" width="3.33203125" style="272" customWidth="1"/>
    <col min="2594" max="2594" width="9" style="272" customWidth="1"/>
    <col min="2595" max="2607" width="3.33203125" style="272" customWidth="1"/>
    <col min="2608" max="2608" width="1.83203125" style="272" customWidth="1"/>
    <col min="2609" max="2609" width="3" style="272" customWidth="1"/>
    <col min="2610" max="2610" width="2.5" style="272" customWidth="1"/>
    <col min="2611" max="2611" width="3.1640625" style="272" customWidth="1"/>
    <col min="2612" max="2612" width="2.6640625" style="272" customWidth="1"/>
    <col min="2613" max="2614" width="3" style="272" customWidth="1"/>
    <col min="2615" max="2615" width="2.5" style="272" customWidth="1"/>
    <col min="2616" max="2616" width="1.83203125" style="272" customWidth="1"/>
    <col min="2617" max="2617" width="2.83203125" style="272" customWidth="1"/>
    <col min="2618" max="2618" width="2.33203125" style="272" customWidth="1"/>
    <col min="2619" max="2619" width="1.1640625" style="272" customWidth="1"/>
    <col min="2620" max="2620" width="2" style="272" customWidth="1"/>
    <col min="2621" max="2621" width="1.83203125" style="272" customWidth="1"/>
    <col min="2622" max="2622" width="1" style="272" customWidth="1"/>
    <col min="2623" max="2816" width="14.6640625" style="272"/>
    <col min="2817" max="2819" width="3.33203125" style="272" customWidth="1"/>
    <col min="2820" max="2820" width="10.5" style="272" customWidth="1"/>
    <col min="2821" max="2849" width="3.33203125" style="272" customWidth="1"/>
    <col min="2850" max="2850" width="9" style="272" customWidth="1"/>
    <col min="2851" max="2863" width="3.33203125" style="272" customWidth="1"/>
    <col min="2864" max="2864" width="1.83203125" style="272" customWidth="1"/>
    <col min="2865" max="2865" width="3" style="272" customWidth="1"/>
    <col min="2866" max="2866" width="2.5" style="272" customWidth="1"/>
    <col min="2867" max="2867" width="3.1640625" style="272" customWidth="1"/>
    <col min="2868" max="2868" width="2.6640625" style="272" customWidth="1"/>
    <col min="2869" max="2870" width="3" style="272" customWidth="1"/>
    <col min="2871" max="2871" width="2.5" style="272" customWidth="1"/>
    <col min="2872" max="2872" width="1.83203125" style="272" customWidth="1"/>
    <col min="2873" max="2873" width="2.83203125" style="272" customWidth="1"/>
    <col min="2874" max="2874" width="2.33203125" style="272" customWidth="1"/>
    <col min="2875" max="2875" width="1.1640625" style="272" customWidth="1"/>
    <col min="2876" max="2876" width="2" style="272" customWidth="1"/>
    <col min="2877" max="2877" width="1.83203125" style="272" customWidth="1"/>
    <col min="2878" max="2878" width="1" style="272" customWidth="1"/>
    <col min="2879" max="3072" width="14.6640625" style="272"/>
    <col min="3073" max="3075" width="3.33203125" style="272" customWidth="1"/>
    <col min="3076" max="3076" width="10.5" style="272" customWidth="1"/>
    <col min="3077" max="3105" width="3.33203125" style="272" customWidth="1"/>
    <col min="3106" max="3106" width="9" style="272" customWidth="1"/>
    <col min="3107" max="3119" width="3.33203125" style="272" customWidth="1"/>
    <col min="3120" max="3120" width="1.83203125" style="272" customWidth="1"/>
    <col min="3121" max="3121" width="3" style="272" customWidth="1"/>
    <col min="3122" max="3122" width="2.5" style="272" customWidth="1"/>
    <col min="3123" max="3123" width="3.1640625" style="272" customWidth="1"/>
    <col min="3124" max="3124" width="2.6640625" style="272" customWidth="1"/>
    <col min="3125" max="3126" width="3" style="272" customWidth="1"/>
    <col min="3127" max="3127" width="2.5" style="272" customWidth="1"/>
    <col min="3128" max="3128" width="1.83203125" style="272" customWidth="1"/>
    <col min="3129" max="3129" width="2.83203125" style="272" customWidth="1"/>
    <col min="3130" max="3130" width="2.33203125" style="272" customWidth="1"/>
    <col min="3131" max="3131" width="1.1640625" style="272" customWidth="1"/>
    <col min="3132" max="3132" width="2" style="272" customWidth="1"/>
    <col min="3133" max="3133" width="1.83203125" style="272" customWidth="1"/>
    <col min="3134" max="3134" width="1" style="272" customWidth="1"/>
    <col min="3135" max="3328" width="14.6640625" style="272"/>
    <col min="3329" max="3331" width="3.33203125" style="272" customWidth="1"/>
    <col min="3332" max="3332" width="10.5" style="272" customWidth="1"/>
    <col min="3333" max="3361" width="3.33203125" style="272" customWidth="1"/>
    <col min="3362" max="3362" width="9" style="272" customWidth="1"/>
    <col min="3363" max="3375" width="3.33203125" style="272" customWidth="1"/>
    <col min="3376" max="3376" width="1.83203125" style="272" customWidth="1"/>
    <col min="3377" max="3377" width="3" style="272" customWidth="1"/>
    <col min="3378" max="3378" width="2.5" style="272" customWidth="1"/>
    <col min="3379" max="3379" width="3.1640625" style="272" customWidth="1"/>
    <col min="3380" max="3380" width="2.6640625" style="272" customWidth="1"/>
    <col min="3381" max="3382" width="3" style="272" customWidth="1"/>
    <col min="3383" max="3383" width="2.5" style="272" customWidth="1"/>
    <col min="3384" max="3384" width="1.83203125" style="272" customWidth="1"/>
    <col min="3385" max="3385" width="2.83203125" style="272" customWidth="1"/>
    <col min="3386" max="3386" width="2.33203125" style="272" customWidth="1"/>
    <col min="3387" max="3387" width="1.1640625" style="272" customWidth="1"/>
    <col min="3388" max="3388" width="2" style="272" customWidth="1"/>
    <col min="3389" max="3389" width="1.83203125" style="272" customWidth="1"/>
    <col min="3390" max="3390" width="1" style="272" customWidth="1"/>
    <col min="3391" max="3584" width="14.6640625" style="272"/>
    <col min="3585" max="3587" width="3.33203125" style="272" customWidth="1"/>
    <col min="3588" max="3588" width="10.5" style="272" customWidth="1"/>
    <col min="3589" max="3617" width="3.33203125" style="272" customWidth="1"/>
    <col min="3618" max="3618" width="9" style="272" customWidth="1"/>
    <col min="3619" max="3631" width="3.33203125" style="272" customWidth="1"/>
    <col min="3632" max="3632" width="1.83203125" style="272" customWidth="1"/>
    <col min="3633" max="3633" width="3" style="272" customWidth="1"/>
    <col min="3634" max="3634" width="2.5" style="272" customWidth="1"/>
    <col min="3635" max="3635" width="3.1640625" style="272" customWidth="1"/>
    <col min="3636" max="3636" width="2.6640625" style="272" customWidth="1"/>
    <col min="3637" max="3638" width="3" style="272" customWidth="1"/>
    <col min="3639" max="3639" width="2.5" style="272" customWidth="1"/>
    <col min="3640" max="3640" width="1.83203125" style="272" customWidth="1"/>
    <col min="3641" max="3641" width="2.83203125" style="272" customWidth="1"/>
    <col min="3642" max="3642" width="2.33203125" style="272" customWidth="1"/>
    <col min="3643" max="3643" width="1.1640625" style="272" customWidth="1"/>
    <col min="3644" max="3644" width="2" style="272" customWidth="1"/>
    <col min="3645" max="3645" width="1.83203125" style="272" customWidth="1"/>
    <col min="3646" max="3646" width="1" style="272" customWidth="1"/>
    <col min="3647" max="3840" width="14.6640625" style="272"/>
    <col min="3841" max="3843" width="3.33203125" style="272" customWidth="1"/>
    <col min="3844" max="3844" width="10.5" style="272" customWidth="1"/>
    <col min="3845" max="3873" width="3.33203125" style="272" customWidth="1"/>
    <col min="3874" max="3874" width="9" style="272" customWidth="1"/>
    <col min="3875" max="3887" width="3.33203125" style="272" customWidth="1"/>
    <col min="3888" max="3888" width="1.83203125" style="272" customWidth="1"/>
    <col min="3889" max="3889" width="3" style="272" customWidth="1"/>
    <col min="3890" max="3890" width="2.5" style="272" customWidth="1"/>
    <col min="3891" max="3891" width="3.1640625" style="272" customWidth="1"/>
    <col min="3892" max="3892" width="2.6640625" style="272" customWidth="1"/>
    <col min="3893" max="3894" width="3" style="272" customWidth="1"/>
    <col min="3895" max="3895" width="2.5" style="272" customWidth="1"/>
    <col min="3896" max="3896" width="1.83203125" style="272" customWidth="1"/>
    <col min="3897" max="3897" width="2.83203125" style="272" customWidth="1"/>
    <col min="3898" max="3898" width="2.33203125" style="272" customWidth="1"/>
    <col min="3899" max="3899" width="1.1640625" style="272" customWidth="1"/>
    <col min="3900" max="3900" width="2" style="272" customWidth="1"/>
    <col min="3901" max="3901" width="1.83203125" style="272" customWidth="1"/>
    <col min="3902" max="3902" width="1" style="272" customWidth="1"/>
    <col min="3903" max="4096" width="14.6640625" style="272"/>
    <col min="4097" max="4099" width="3.33203125" style="272" customWidth="1"/>
    <col min="4100" max="4100" width="10.5" style="272" customWidth="1"/>
    <col min="4101" max="4129" width="3.33203125" style="272" customWidth="1"/>
    <col min="4130" max="4130" width="9" style="272" customWidth="1"/>
    <col min="4131" max="4143" width="3.33203125" style="272" customWidth="1"/>
    <col min="4144" max="4144" width="1.83203125" style="272" customWidth="1"/>
    <col min="4145" max="4145" width="3" style="272" customWidth="1"/>
    <col min="4146" max="4146" width="2.5" style="272" customWidth="1"/>
    <col min="4147" max="4147" width="3.1640625" style="272" customWidth="1"/>
    <col min="4148" max="4148" width="2.6640625" style="272" customWidth="1"/>
    <col min="4149" max="4150" width="3" style="272" customWidth="1"/>
    <col min="4151" max="4151" width="2.5" style="272" customWidth="1"/>
    <col min="4152" max="4152" width="1.83203125" style="272" customWidth="1"/>
    <col min="4153" max="4153" width="2.83203125" style="272" customWidth="1"/>
    <col min="4154" max="4154" width="2.33203125" style="272" customWidth="1"/>
    <col min="4155" max="4155" width="1.1640625" style="272" customWidth="1"/>
    <col min="4156" max="4156" width="2" style="272" customWidth="1"/>
    <col min="4157" max="4157" width="1.83203125" style="272" customWidth="1"/>
    <col min="4158" max="4158" width="1" style="272" customWidth="1"/>
    <col min="4159" max="4352" width="14.6640625" style="272"/>
    <col min="4353" max="4355" width="3.33203125" style="272" customWidth="1"/>
    <col min="4356" max="4356" width="10.5" style="272" customWidth="1"/>
    <col min="4357" max="4385" width="3.33203125" style="272" customWidth="1"/>
    <col min="4386" max="4386" width="9" style="272" customWidth="1"/>
    <col min="4387" max="4399" width="3.33203125" style="272" customWidth="1"/>
    <col min="4400" max="4400" width="1.83203125" style="272" customWidth="1"/>
    <col min="4401" max="4401" width="3" style="272" customWidth="1"/>
    <col min="4402" max="4402" width="2.5" style="272" customWidth="1"/>
    <col min="4403" max="4403" width="3.1640625" style="272" customWidth="1"/>
    <col min="4404" max="4404" width="2.6640625" style="272" customWidth="1"/>
    <col min="4405" max="4406" width="3" style="272" customWidth="1"/>
    <col min="4407" max="4407" width="2.5" style="272" customWidth="1"/>
    <col min="4408" max="4408" width="1.83203125" style="272" customWidth="1"/>
    <col min="4409" max="4409" width="2.83203125" style="272" customWidth="1"/>
    <col min="4410" max="4410" width="2.33203125" style="272" customWidth="1"/>
    <col min="4411" max="4411" width="1.1640625" style="272" customWidth="1"/>
    <col min="4412" max="4412" width="2" style="272" customWidth="1"/>
    <col min="4413" max="4413" width="1.83203125" style="272" customWidth="1"/>
    <col min="4414" max="4414" width="1" style="272" customWidth="1"/>
    <col min="4415" max="4608" width="14.6640625" style="272"/>
    <col min="4609" max="4611" width="3.33203125" style="272" customWidth="1"/>
    <col min="4612" max="4612" width="10.5" style="272" customWidth="1"/>
    <col min="4613" max="4641" width="3.33203125" style="272" customWidth="1"/>
    <col min="4642" max="4642" width="9" style="272" customWidth="1"/>
    <col min="4643" max="4655" width="3.33203125" style="272" customWidth="1"/>
    <col min="4656" max="4656" width="1.83203125" style="272" customWidth="1"/>
    <col min="4657" max="4657" width="3" style="272" customWidth="1"/>
    <col min="4658" max="4658" width="2.5" style="272" customWidth="1"/>
    <col min="4659" max="4659" width="3.1640625" style="272" customWidth="1"/>
    <col min="4660" max="4660" width="2.6640625" style="272" customWidth="1"/>
    <col min="4661" max="4662" width="3" style="272" customWidth="1"/>
    <col min="4663" max="4663" width="2.5" style="272" customWidth="1"/>
    <col min="4664" max="4664" width="1.83203125" style="272" customWidth="1"/>
    <col min="4665" max="4665" width="2.83203125" style="272" customWidth="1"/>
    <col min="4666" max="4666" width="2.33203125" style="272" customWidth="1"/>
    <col min="4667" max="4667" width="1.1640625" style="272" customWidth="1"/>
    <col min="4668" max="4668" width="2" style="272" customWidth="1"/>
    <col min="4669" max="4669" width="1.83203125" style="272" customWidth="1"/>
    <col min="4670" max="4670" width="1" style="272" customWidth="1"/>
    <col min="4671" max="4864" width="14.6640625" style="272"/>
    <col min="4865" max="4867" width="3.33203125" style="272" customWidth="1"/>
    <col min="4868" max="4868" width="10.5" style="272" customWidth="1"/>
    <col min="4869" max="4897" width="3.33203125" style="272" customWidth="1"/>
    <col min="4898" max="4898" width="9" style="272" customWidth="1"/>
    <col min="4899" max="4911" width="3.33203125" style="272" customWidth="1"/>
    <col min="4912" max="4912" width="1.83203125" style="272" customWidth="1"/>
    <col min="4913" max="4913" width="3" style="272" customWidth="1"/>
    <col min="4914" max="4914" width="2.5" style="272" customWidth="1"/>
    <col min="4915" max="4915" width="3.1640625" style="272" customWidth="1"/>
    <col min="4916" max="4916" width="2.6640625" style="272" customWidth="1"/>
    <col min="4917" max="4918" width="3" style="272" customWidth="1"/>
    <col min="4919" max="4919" width="2.5" style="272" customWidth="1"/>
    <col min="4920" max="4920" width="1.83203125" style="272" customWidth="1"/>
    <col min="4921" max="4921" width="2.83203125" style="272" customWidth="1"/>
    <col min="4922" max="4922" width="2.33203125" style="272" customWidth="1"/>
    <col min="4923" max="4923" width="1.1640625" style="272" customWidth="1"/>
    <col min="4924" max="4924" width="2" style="272" customWidth="1"/>
    <col min="4925" max="4925" width="1.83203125" style="272" customWidth="1"/>
    <col min="4926" max="4926" width="1" style="272" customWidth="1"/>
    <col min="4927" max="5120" width="14.6640625" style="272"/>
    <col min="5121" max="5123" width="3.33203125" style="272" customWidth="1"/>
    <col min="5124" max="5124" width="10.5" style="272" customWidth="1"/>
    <col min="5125" max="5153" width="3.33203125" style="272" customWidth="1"/>
    <col min="5154" max="5154" width="9" style="272" customWidth="1"/>
    <col min="5155" max="5167" width="3.33203125" style="272" customWidth="1"/>
    <col min="5168" max="5168" width="1.83203125" style="272" customWidth="1"/>
    <col min="5169" max="5169" width="3" style="272" customWidth="1"/>
    <col min="5170" max="5170" width="2.5" style="272" customWidth="1"/>
    <col min="5171" max="5171" width="3.1640625" style="272" customWidth="1"/>
    <col min="5172" max="5172" width="2.6640625" style="272" customWidth="1"/>
    <col min="5173" max="5174" width="3" style="272" customWidth="1"/>
    <col min="5175" max="5175" width="2.5" style="272" customWidth="1"/>
    <col min="5176" max="5176" width="1.83203125" style="272" customWidth="1"/>
    <col min="5177" max="5177" width="2.83203125" style="272" customWidth="1"/>
    <col min="5178" max="5178" width="2.33203125" style="272" customWidth="1"/>
    <col min="5179" max="5179" width="1.1640625" style="272" customWidth="1"/>
    <col min="5180" max="5180" width="2" style="272" customWidth="1"/>
    <col min="5181" max="5181" width="1.83203125" style="272" customWidth="1"/>
    <col min="5182" max="5182" width="1" style="272" customWidth="1"/>
    <col min="5183" max="5376" width="14.6640625" style="272"/>
    <col min="5377" max="5379" width="3.33203125" style="272" customWidth="1"/>
    <col min="5380" max="5380" width="10.5" style="272" customWidth="1"/>
    <col min="5381" max="5409" width="3.33203125" style="272" customWidth="1"/>
    <col min="5410" max="5410" width="9" style="272" customWidth="1"/>
    <col min="5411" max="5423" width="3.33203125" style="272" customWidth="1"/>
    <col min="5424" max="5424" width="1.83203125" style="272" customWidth="1"/>
    <col min="5425" max="5425" width="3" style="272" customWidth="1"/>
    <col min="5426" max="5426" width="2.5" style="272" customWidth="1"/>
    <col min="5427" max="5427" width="3.1640625" style="272" customWidth="1"/>
    <col min="5428" max="5428" width="2.6640625" style="272" customWidth="1"/>
    <col min="5429" max="5430" width="3" style="272" customWidth="1"/>
    <col min="5431" max="5431" width="2.5" style="272" customWidth="1"/>
    <col min="5432" max="5432" width="1.83203125" style="272" customWidth="1"/>
    <col min="5433" max="5433" width="2.83203125" style="272" customWidth="1"/>
    <col min="5434" max="5434" width="2.33203125" style="272" customWidth="1"/>
    <col min="5435" max="5435" width="1.1640625" style="272" customWidth="1"/>
    <col min="5436" max="5436" width="2" style="272" customWidth="1"/>
    <col min="5437" max="5437" width="1.83203125" style="272" customWidth="1"/>
    <col min="5438" max="5438" width="1" style="272" customWidth="1"/>
    <col min="5439" max="5632" width="14.6640625" style="272"/>
    <col min="5633" max="5635" width="3.33203125" style="272" customWidth="1"/>
    <col min="5636" max="5636" width="10.5" style="272" customWidth="1"/>
    <col min="5637" max="5665" width="3.33203125" style="272" customWidth="1"/>
    <col min="5666" max="5666" width="9" style="272" customWidth="1"/>
    <col min="5667" max="5679" width="3.33203125" style="272" customWidth="1"/>
    <col min="5680" max="5680" width="1.83203125" style="272" customWidth="1"/>
    <col min="5681" max="5681" width="3" style="272" customWidth="1"/>
    <col min="5682" max="5682" width="2.5" style="272" customWidth="1"/>
    <col min="5683" max="5683" width="3.1640625" style="272" customWidth="1"/>
    <col min="5684" max="5684" width="2.6640625" style="272" customWidth="1"/>
    <col min="5685" max="5686" width="3" style="272" customWidth="1"/>
    <col min="5687" max="5687" width="2.5" style="272" customWidth="1"/>
    <col min="5688" max="5688" width="1.83203125" style="272" customWidth="1"/>
    <col min="5689" max="5689" width="2.83203125" style="272" customWidth="1"/>
    <col min="5690" max="5690" width="2.33203125" style="272" customWidth="1"/>
    <col min="5691" max="5691" width="1.1640625" style="272" customWidth="1"/>
    <col min="5692" max="5692" width="2" style="272" customWidth="1"/>
    <col min="5693" max="5693" width="1.83203125" style="272" customWidth="1"/>
    <col min="5694" max="5694" width="1" style="272" customWidth="1"/>
    <col min="5695" max="5888" width="14.6640625" style="272"/>
    <col min="5889" max="5891" width="3.33203125" style="272" customWidth="1"/>
    <col min="5892" max="5892" width="10.5" style="272" customWidth="1"/>
    <col min="5893" max="5921" width="3.33203125" style="272" customWidth="1"/>
    <col min="5922" max="5922" width="9" style="272" customWidth="1"/>
    <col min="5923" max="5935" width="3.33203125" style="272" customWidth="1"/>
    <col min="5936" max="5936" width="1.83203125" style="272" customWidth="1"/>
    <col min="5937" max="5937" width="3" style="272" customWidth="1"/>
    <col min="5938" max="5938" width="2.5" style="272" customWidth="1"/>
    <col min="5939" max="5939" width="3.1640625" style="272" customWidth="1"/>
    <col min="5940" max="5940" width="2.6640625" style="272" customWidth="1"/>
    <col min="5941" max="5942" width="3" style="272" customWidth="1"/>
    <col min="5943" max="5943" width="2.5" style="272" customWidth="1"/>
    <col min="5944" max="5944" width="1.83203125" style="272" customWidth="1"/>
    <col min="5945" max="5945" width="2.83203125" style="272" customWidth="1"/>
    <col min="5946" max="5946" width="2.33203125" style="272" customWidth="1"/>
    <col min="5947" max="5947" width="1.1640625" style="272" customWidth="1"/>
    <col min="5948" max="5948" width="2" style="272" customWidth="1"/>
    <col min="5949" max="5949" width="1.83203125" style="272" customWidth="1"/>
    <col min="5950" max="5950" width="1" style="272" customWidth="1"/>
    <col min="5951" max="6144" width="14.6640625" style="272"/>
    <col min="6145" max="6147" width="3.33203125" style="272" customWidth="1"/>
    <col min="6148" max="6148" width="10.5" style="272" customWidth="1"/>
    <col min="6149" max="6177" width="3.33203125" style="272" customWidth="1"/>
    <col min="6178" max="6178" width="9" style="272" customWidth="1"/>
    <col min="6179" max="6191" width="3.33203125" style="272" customWidth="1"/>
    <col min="6192" max="6192" width="1.83203125" style="272" customWidth="1"/>
    <col min="6193" max="6193" width="3" style="272" customWidth="1"/>
    <col min="6194" max="6194" width="2.5" style="272" customWidth="1"/>
    <col min="6195" max="6195" width="3.1640625" style="272" customWidth="1"/>
    <col min="6196" max="6196" width="2.6640625" style="272" customWidth="1"/>
    <col min="6197" max="6198" width="3" style="272" customWidth="1"/>
    <col min="6199" max="6199" width="2.5" style="272" customWidth="1"/>
    <col min="6200" max="6200" width="1.83203125" style="272" customWidth="1"/>
    <col min="6201" max="6201" width="2.83203125" style="272" customWidth="1"/>
    <col min="6202" max="6202" width="2.33203125" style="272" customWidth="1"/>
    <col min="6203" max="6203" width="1.1640625" style="272" customWidth="1"/>
    <col min="6204" max="6204" width="2" style="272" customWidth="1"/>
    <col min="6205" max="6205" width="1.83203125" style="272" customWidth="1"/>
    <col min="6206" max="6206" width="1" style="272" customWidth="1"/>
    <col min="6207" max="6400" width="14.6640625" style="272"/>
    <col min="6401" max="6403" width="3.33203125" style="272" customWidth="1"/>
    <col min="6404" max="6404" width="10.5" style="272" customWidth="1"/>
    <col min="6405" max="6433" width="3.33203125" style="272" customWidth="1"/>
    <col min="6434" max="6434" width="9" style="272" customWidth="1"/>
    <col min="6435" max="6447" width="3.33203125" style="272" customWidth="1"/>
    <col min="6448" max="6448" width="1.83203125" style="272" customWidth="1"/>
    <col min="6449" max="6449" width="3" style="272" customWidth="1"/>
    <col min="6450" max="6450" width="2.5" style="272" customWidth="1"/>
    <col min="6451" max="6451" width="3.1640625" style="272" customWidth="1"/>
    <col min="6452" max="6452" width="2.6640625" style="272" customWidth="1"/>
    <col min="6453" max="6454" width="3" style="272" customWidth="1"/>
    <col min="6455" max="6455" width="2.5" style="272" customWidth="1"/>
    <col min="6456" max="6456" width="1.83203125" style="272" customWidth="1"/>
    <col min="6457" max="6457" width="2.83203125" style="272" customWidth="1"/>
    <col min="6458" max="6458" width="2.33203125" style="272" customWidth="1"/>
    <col min="6459" max="6459" width="1.1640625" style="272" customWidth="1"/>
    <col min="6460" max="6460" width="2" style="272" customWidth="1"/>
    <col min="6461" max="6461" width="1.83203125" style="272" customWidth="1"/>
    <col min="6462" max="6462" width="1" style="272" customWidth="1"/>
    <col min="6463" max="6656" width="14.6640625" style="272"/>
    <col min="6657" max="6659" width="3.33203125" style="272" customWidth="1"/>
    <col min="6660" max="6660" width="10.5" style="272" customWidth="1"/>
    <col min="6661" max="6689" width="3.33203125" style="272" customWidth="1"/>
    <col min="6690" max="6690" width="9" style="272" customWidth="1"/>
    <col min="6691" max="6703" width="3.33203125" style="272" customWidth="1"/>
    <col min="6704" max="6704" width="1.83203125" style="272" customWidth="1"/>
    <col min="6705" max="6705" width="3" style="272" customWidth="1"/>
    <col min="6706" max="6706" width="2.5" style="272" customWidth="1"/>
    <col min="6707" max="6707" width="3.1640625" style="272" customWidth="1"/>
    <col min="6708" max="6708" width="2.6640625" style="272" customWidth="1"/>
    <col min="6709" max="6710" width="3" style="272" customWidth="1"/>
    <col min="6711" max="6711" width="2.5" style="272" customWidth="1"/>
    <col min="6712" max="6712" width="1.83203125" style="272" customWidth="1"/>
    <col min="6713" max="6713" width="2.83203125" style="272" customWidth="1"/>
    <col min="6714" max="6714" width="2.33203125" style="272" customWidth="1"/>
    <col min="6715" max="6715" width="1.1640625" style="272" customWidth="1"/>
    <col min="6716" max="6716" width="2" style="272" customWidth="1"/>
    <col min="6717" max="6717" width="1.83203125" style="272" customWidth="1"/>
    <col min="6718" max="6718" width="1" style="272" customWidth="1"/>
    <col min="6719" max="6912" width="14.6640625" style="272"/>
    <col min="6913" max="6915" width="3.33203125" style="272" customWidth="1"/>
    <col min="6916" max="6916" width="10.5" style="272" customWidth="1"/>
    <col min="6917" max="6945" width="3.33203125" style="272" customWidth="1"/>
    <col min="6946" max="6946" width="9" style="272" customWidth="1"/>
    <col min="6947" max="6959" width="3.33203125" style="272" customWidth="1"/>
    <col min="6960" max="6960" width="1.83203125" style="272" customWidth="1"/>
    <col min="6961" max="6961" width="3" style="272" customWidth="1"/>
    <col min="6962" max="6962" width="2.5" style="272" customWidth="1"/>
    <col min="6963" max="6963" width="3.1640625" style="272" customWidth="1"/>
    <col min="6964" max="6964" width="2.6640625" style="272" customWidth="1"/>
    <col min="6965" max="6966" width="3" style="272" customWidth="1"/>
    <col min="6967" max="6967" width="2.5" style="272" customWidth="1"/>
    <col min="6968" max="6968" width="1.83203125" style="272" customWidth="1"/>
    <col min="6969" max="6969" width="2.83203125" style="272" customWidth="1"/>
    <col min="6970" max="6970" width="2.33203125" style="272" customWidth="1"/>
    <col min="6971" max="6971" width="1.1640625" style="272" customWidth="1"/>
    <col min="6972" max="6972" width="2" style="272" customWidth="1"/>
    <col min="6973" max="6973" width="1.83203125" style="272" customWidth="1"/>
    <col min="6974" max="6974" width="1" style="272" customWidth="1"/>
    <col min="6975" max="7168" width="14.6640625" style="272"/>
    <col min="7169" max="7171" width="3.33203125" style="272" customWidth="1"/>
    <col min="7172" max="7172" width="10.5" style="272" customWidth="1"/>
    <col min="7173" max="7201" width="3.33203125" style="272" customWidth="1"/>
    <col min="7202" max="7202" width="9" style="272" customWidth="1"/>
    <col min="7203" max="7215" width="3.33203125" style="272" customWidth="1"/>
    <col min="7216" max="7216" width="1.83203125" style="272" customWidth="1"/>
    <col min="7217" max="7217" width="3" style="272" customWidth="1"/>
    <col min="7218" max="7218" width="2.5" style="272" customWidth="1"/>
    <col min="7219" max="7219" width="3.1640625" style="272" customWidth="1"/>
    <col min="7220" max="7220" width="2.6640625" style="272" customWidth="1"/>
    <col min="7221" max="7222" width="3" style="272" customWidth="1"/>
    <col min="7223" max="7223" width="2.5" style="272" customWidth="1"/>
    <col min="7224" max="7224" width="1.83203125" style="272" customWidth="1"/>
    <col min="7225" max="7225" width="2.83203125" style="272" customWidth="1"/>
    <col min="7226" max="7226" width="2.33203125" style="272" customWidth="1"/>
    <col min="7227" max="7227" width="1.1640625" style="272" customWidth="1"/>
    <col min="7228" max="7228" width="2" style="272" customWidth="1"/>
    <col min="7229" max="7229" width="1.83203125" style="272" customWidth="1"/>
    <col min="7230" max="7230" width="1" style="272" customWidth="1"/>
    <col min="7231" max="7424" width="14.6640625" style="272"/>
    <col min="7425" max="7427" width="3.33203125" style="272" customWidth="1"/>
    <col min="7428" max="7428" width="10.5" style="272" customWidth="1"/>
    <col min="7429" max="7457" width="3.33203125" style="272" customWidth="1"/>
    <col min="7458" max="7458" width="9" style="272" customWidth="1"/>
    <col min="7459" max="7471" width="3.33203125" style="272" customWidth="1"/>
    <col min="7472" max="7472" width="1.83203125" style="272" customWidth="1"/>
    <col min="7473" max="7473" width="3" style="272" customWidth="1"/>
    <col min="7474" max="7474" width="2.5" style="272" customWidth="1"/>
    <col min="7475" max="7475" width="3.1640625" style="272" customWidth="1"/>
    <col min="7476" max="7476" width="2.6640625" style="272" customWidth="1"/>
    <col min="7477" max="7478" width="3" style="272" customWidth="1"/>
    <col min="7479" max="7479" width="2.5" style="272" customWidth="1"/>
    <col min="7480" max="7480" width="1.83203125" style="272" customWidth="1"/>
    <col min="7481" max="7481" width="2.83203125" style="272" customWidth="1"/>
    <col min="7482" max="7482" width="2.33203125" style="272" customWidth="1"/>
    <col min="7483" max="7483" width="1.1640625" style="272" customWidth="1"/>
    <col min="7484" max="7484" width="2" style="272" customWidth="1"/>
    <col min="7485" max="7485" width="1.83203125" style="272" customWidth="1"/>
    <col min="7486" max="7486" width="1" style="272" customWidth="1"/>
    <col min="7487" max="7680" width="14.6640625" style="272"/>
    <col min="7681" max="7683" width="3.33203125" style="272" customWidth="1"/>
    <col min="7684" max="7684" width="10.5" style="272" customWidth="1"/>
    <col min="7685" max="7713" width="3.33203125" style="272" customWidth="1"/>
    <col min="7714" max="7714" width="9" style="272" customWidth="1"/>
    <col min="7715" max="7727" width="3.33203125" style="272" customWidth="1"/>
    <col min="7728" max="7728" width="1.83203125" style="272" customWidth="1"/>
    <col min="7729" max="7729" width="3" style="272" customWidth="1"/>
    <col min="7730" max="7730" width="2.5" style="272" customWidth="1"/>
    <col min="7731" max="7731" width="3.1640625" style="272" customWidth="1"/>
    <col min="7732" max="7732" width="2.6640625" style="272" customWidth="1"/>
    <col min="7733" max="7734" width="3" style="272" customWidth="1"/>
    <col min="7735" max="7735" width="2.5" style="272" customWidth="1"/>
    <col min="7736" max="7736" width="1.83203125" style="272" customWidth="1"/>
    <col min="7737" max="7737" width="2.83203125" style="272" customWidth="1"/>
    <col min="7738" max="7738" width="2.33203125" style="272" customWidth="1"/>
    <col min="7739" max="7739" width="1.1640625" style="272" customWidth="1"/>
    <col min="7740" max="7740" width="2" style="272" customWidth="1"/>
    <col min="7741" max="7741" width="1.83203125" style="272" customWidth="1"/>
    <col min="7742" max="7742" width="1" style="272" customWidth="1"/>
    <col min="7743" max="7936" width="14.6640625" style="272"/>
    <col min="7937" max="7939" width="3.33203125" style="272" customWidth="1"/>
    <col min="7940" max="7940" width="10.5" style="272" customWidth="1"/>
    <col min="7941" max="7969" width="3.33203125" style="272" customWidth="1"/>
    <col min="7970" max="7970" width="9" style="272" customWidth="1"/>
    <col min="7971" max="7983" width="3.33203125" style="272" customWidth="1"/>
    <col min="7984" max="7984" width="1.83203125" style="272" customWidth="1"/>
    <col min="7985" max="7985" width="3" style="272" customWidth="1"/>
    <col min="7986" max="7986" width="2.5" style="272" customWidth="1"/>
    <col min="7987" max="7987" width="3.1640625" style="272" customWidth="1"/>
    <col min="7988" max="7988" width="2.6640625" style="272" customWidth="1"/>
    <col min="7989" max="7990" width="3" style="272" customWidth="1"/>
    <col min="7991" max="7991" width="2.5" style="272" customWidth="1"/>
    <col min="7992" max="7992" width="1.83203125" style="272" customWidth="1"/>
    <col min="7993" max="7993" width="2.83203125" style="272" customWidth="1"/>
    <col min="7994" max="7994" width="2.33203125" style="272" customWidth="1"/>
    <col min="7995" max="7995" width="1.1640625" style="272" customWidth="1"/>
    <col min="7996" max="7996" width="2" style="272" customWidth="1"/>
    <col min="7997" max="7997" width="1.83203125" style="272" customWidth="1"/>
    <col min="7998" max="7998" width="1" style="272" customWidth="1"/>
    <col min="7999" max="8192" width="14.6640625" style="272"/>
    <col min="8193" max="8195" width="3.33203125" style="272" customWidth="1"/>
    <col min="8196" max="8196" width="10.5" style="272" customWidth="1"/>
    <col min="8197" max="8225" width="3.33203125" style="272" customWidth="1"/>
    <col min="8226" max="8226" width="9" style="272" customWidth="1"/>
    <col min="8227" max="8239" width="3.33203125" style="272" customWidth="1"/>
    <col min="8240" max="8240" width="1.83203125" style="272" customWidth="1"/>
    <col min="8241" max="8241" width="3" style="272" customWidth="1"/>
    <col min="8242" max="8242" width="2.5" style="272" customWidth="1"/>
    <col min="8243" max="8243" width="3.1640625" style="272" customWidth="1"/>
    <col min="8244" max="8244" width="2.6640625" style="272" customWidth="1"/>
    <col min="8245" max="8246" width="3" style="272" customWidth="1"/>
    <col min="8247" max="8247" width="2.5" style="272" customWidth="1"/>
    <col min="8248" max="8248" width="1.83203125" style="272" customWidth="1"/>
    <col min="8249" max="8249" width="2.83203125" style="272" customWidth="1"/>
    <col min="8250" max="8250" width="2.33203125" style="272" customWidth="1"/>
    <col min="8251" max="8251" width="1.1640625" style="272" customWidth="1"/>
    <col min="8252" max="8252" width="2" style="272" customWidth="1"/>
    <col min="8253" max="8253" width="1.83203125" style="272" customWidth="1"/>
    <col min="8254" max="8254" width="1" style="272" customWidth="1"/>
    <col min="8255" max="8448" width="14.6640625" style="272"/>
    <col min="8449" max="8451" width="3.33203125" style="272" customWidth="1"/>
    <col min="8452" max="8452" width="10.5" style="272" customWidth="1"/>
    <col min="8453" max="8481" width="3.33203125" style="272" customWidth="1"/>
    <col min="8482" max="8482" width="9" style="272" customWidth="1"/>
    <col min="8483" max="8495" width="3.33203125" style="272" customWidth="1"/>
    <col min="8496" max="8496" width="1.83203125" style="272" customWidth="1"/>
    <col min="8497" max="8497" width="3" style="272" customWidth="1"/>
    <col min="8498" max="8498" width="2.5" style="272" customWidth="1"/>
    <col min="8499" max="8499" width="3.1640625" style="272" customWidth="1"/>
    <col min="8500" max="8500" width="2.6640625" style="272" customWidth="1"/>
    <col min="8501" max="8502" width="3" style="272" customWidth="1"/>
    <col min="8503" max="8503" width="2.5" style="272" customWidth="1"/>
    <col min="8504" max="8504" width="1.83203125" style="272" customWidth="1"/>
    <col min="8505" max="8505" width="2.83203125" style="272" customWidth="1"/>
    <col min="8506" max="8506" width="2.33203125" style="272" customWidth="1"/>
    <col min="8507" max="8507" width="1.1640625" style="272" customWidth="1"/>
    <col min="8508" max="8508" width="2" style="272" customWidth="1"/>
    <col min="8509" max="8509" width="1.83203125" style="272" customWidth="1"/>
    <col min="8510" max="8510" width="1" style="272" customWidth="1"/>
    <col min="8511" max="8704" width="14.6640625" style="272"/>
    <col min="8705" max="8707" width="3.33203125" style="272" customWidth="1"/>
    <col min="8708" max="8708" width="10.5" style="272" customWidth="1"/>
    <col min="8709" max="8737" width="3.33203125" style="272" customWidth="1"/>
    <col min="8738" max="8738" width="9" style="272" customWidth="1"/>
    <col min="8739" max="8751" width="3.33203125" style="272" customWidth="1"/>
    <col min="8752" max="8752" width="1.83203125" style="272" customWidth="1"/>
    <col min="8753" max="8753" width="3" style="272" customWidth="1"/>
    <col min="8754" max="8754" width="2.5" style="272" customWidth="1"/>
    <col min="8755" max="8755" width="3.1640625" style="272" customWidth="1"/>
    <col min="8756" max="8756" width="2.6640625" style="272" customWidth="1"/>
    <col min="8757" max="8758" width="3" style="272" customWidth="1"/>
    <col min="8759" max="8759" width="2.5" style="272" customWidth="1"/>
    <col min="8760" max="8760" width="1.83203125" style="272" customWidth="1"/>
    <col min="8761" max="8761" width="2.83203125" style="272" customWidth="1"/>
    <col min="8762" max="8762" width="2.33203125" style="272" customWidth="1"/>
    <col min="8763" max="8763" width="1.1640625" style="272" customWidth="1"/>
    <col min="8764" max="8764" width="2" style="272" customWidth="1"/>
    <col min="8765" max="8765" width="1.83203125" style="272" customWidth="1"/>
    <col min="8766" max="8766" width="1" style="272" customWidth="1"/>
    <col min="8767" max="8960" width="14.6640625" style="272"/>
    <col min="8961" max="8963" width="3.33203125" style="272" customWidth="1"/>
    <col min="8964" max="8964" width="10.5" style="272" customWidth="1"/>
    <col min="8965" max="8993" width="3.33203125" style="272" customWidth="1"/>
    <col min="8994" max="8994" width="9" style="272" customWidth="1"/>
    <col min="8995" max="9007" width="3.33203125" style="272" customWidth="1"/>
    <col min="9008" max="9008" width="1.83203125" style="272" customWidth="1"/>
    <col min="9009" max="9009" width="3" style="272" customWidth="1"/>
    <col min="9010" max="9010" width="2.5" style="272" customWidth="1"/>
    <col min="9011" max="9011" width="3.1640625" style="272" customWidth="1"/>
    <col min="9012" max="9012" width="2.6640625" style="272" customWidth="1"/>
    <col min="9013" max="9014" width="3" style="272" customWidth="1"/>
    <col min="9015" max="9015" width="2.5" style="272" customWidth="1"/>
    <col min="9016" max="9016" width="1.83203125" style="272" customWidth="1"/>
    <col min="9017" max="9017" width="2.83203125" style="272" customWidth="1"/>
    <col min="9018" max="9018" width="2.33203125" style="272" customWidth="1"/>
    <col min="9019" max="9019" width="1.1640625" style="272" customWidth="1"/>
    <col min="9020" max="9020" width="2" style="272" customWidth="1"/>
    <col min="9021" max="9021" width="1.83203125" style="272" customWidth="1"/>
    <col min="9022" max="9022" width="1" style="272" customWidth="1"/>
    <col min="9023" max="9216" width="14.6640625" style="272"/>
    <col min="9217" max="9219" width="3.33203125" style="272" customWidth="1"/>
    <col min="9220" max="9220" width="10.5" style="272" customWidth="1"/>
    <col min="9221" max="9249" width="3.33203125" style="272" customWidth="1"/>
    <col min="9250" max="9250" width="9" style="272" customWidth="1"/>
    <col min="9251" max="9263" width="3.33203125" style="272" customWidth="1"/>
    <col min="9264" max="9264" width="1.83203125" style="272" customWidth="1"/>
    <col min="9265" max="9265" width="3" style="272" customWidth="1"/>
    <col min="9266" max="9266" width="2.5" style="272" customWidth="1"/>
    <col min="9267" max="9267" width="3.1640625" style="272" customWidth="1"/>
    <col min="9268" max="9268" width="2.6640625" style="272" customWidth="1"/>
    <col min="9269" max="9270" width="3" style="272" customWidth="1"/>
    <col min="9271" max="9271" width="2.5" style="272" customWidth="1"/>
    <col min="9272" max="9272" width="1.83203125" style="272" customWidth="1"/>
    <col min="9273" max="9273" width="2.83203125" style="272" customWidth="1"/>
    <col min="9274" max="9274" width="2.33203125" style="272" customWidth="1"/>
    <col min="9275" max="9275" width="1.1640625" style="272" customWidth="1"/>
    <col min="9276" max="9276" width="2" style="272" customWidth="1"/>
    <col min="9277" max="9277" width="1.83203125" style="272" customWidth="1"/>
    <col min="9278" max="9278" width="1" style="272" customWidth="1"/>
    <col min="9279" max="9472" width="14.6640625" style="272"/>
    <col min="9473" max="9475" width="3.33203125" style="272" customWidth="1"/>
    <col min="9476" max="9476" width="10.5" style="272" customWidth="1"/>
    <col min="9477" max="9505" width="3.33203125" style="272" customWidth="1"/>
    <col min="9506" max="9506" width="9" style="272" customWidth="1"/>
    <col min="9507" max="9519" width="3.33203125" style="272" customWidth="1"/>
    <col min="9520" max="9520" width="1.83203125" style="272" customWidth="1"/>
    <col min="9521" max="9521" width="3" style="272" customWidth="1"/>
    <col min="9522" max="9522" width="2.5" style="272" customWidth="1"/>
    <col min="9523" max="9523" width="3.1640625" style="272" customWidth="1"/>
    <col min="9524" max="9524" width="2.6640625" style="272" customWidth="1"/>
    <col min="9525" max="9526" width="3" style="272" customWidth="1"/>
    <col min="9527" max="9527" width="2.5" style="272" customWidth="1"/>
    <col min="9528" max="9528" width="1.83203125" style="272" customWidth="1"/>
    <col min="9529" max="9529" width="2.83203125" style="272" customWidth="1"/>
    <col min="9530" max="9530" width="2.33203125" style="272" customWidth="1"/>
    <col min="9531" max="9531" width="1.1640625" style="272" customWidth="1"/>
    <col min="9532" max="9532" width="2" style="272" customWidth="1"/>
    <col min="9533" max="9533" width="1.83203125" style="272" customWidth="1"/>
    <col min="9534" max="9534" width="1" style="272" customWidth="1"/>
    <col min="9535" max="9728" width="14.6640625" style="272"/>
    <col min="9729" max="9731" width="3.33203125" style="272" customWidth="1"/>
    <col min="9732" max="9732" width="10.5" style="272" customWidth="1"/>
    <col min="9733" max="9761" width="3.33203125" style="272" customWidth="1"/>
    <col min="9762" max="9762" width="9" style="272" customWidth="1"/>
    <col min="9763" max="9775" width="3.33203125" style="272" customWidth="1"/>
    <col min="9776" max="9776" width="1.83203125" style="272" customWidth="1"/>
    <col min="9777" max="9777" width="3" style="272" customWidth="1"/>
    <col min="9778" max="9778" width="2.5" style="272" customWidth="1"/>
    <col min="9779" max="9779" width="3.1640625" style="272" customWidth="1"/>
    <col min="9780" max="9780" width="2.6640625" style="272" customWidth="1"/>
    <col min="9781" max="9782" width="3" style="272" customWidth="1"/>
    <col min="9783" max="9783" width="2.5" style="272" customWidth="1"/>
    <col min="9784" max="9784" width="1.83203125" style="272" customWidth="1"/>
    <col min="9785" max="9785" width="2.83203125" style="272" customWidth="1"/>
    <col min="9786" max="9786" width="2.33203125" style="272" customWidth="1"/>
    <col min="9787" max="9787" width="1.1640625" style="272" customWidth="1"/>
    <col min="9788" max="9788" width="2" style="272" customWidth="1"/>
    <col min="9789" max="9789" width="1.83203125" style="272" customWidth="1"/>
    <col min="9790" max="9790" width="1" style="272" customWidth="1"/>
    <col min="9791" max="9984" width="14.6640625" style="272"/>
    <col min="9985" max="9987" width="3.33203125" style="272" customWidth="1"/>
    <col min="9988" max="9988" width="10.5" style="272" customWidth="1"/>
    <col min="9989" max="10017" width="3.33203125" style="272" customWidth="1"/>
    <col min="10018" max="10018" width="9" style="272" customWidth="1"/>
    <col min="10019" max="10031" width="3.33203125" style="272" customWidth="1"/>
    <col min="10032" max="10032" width="1.83203125" style="272" customWidth="1"/>
    <col min="10033" max="10033" width="3" style="272" customWidth="1"/>
    <col min="10034" max="10034" width="2.5" style="272" customWidth="1"/>
    <col min="10035" max="10035" width="3.1640625" style="272" customWidth="1"/>
    <col min="10036" max="10036" width="2.6640625" style="272" customWidth="1"/>
    <col min="10037" max="10038" width="3" style="272" customWidth="1"/>
    <col min="10039" max="10039" width="2.5" style="272" customWidth="1"/>
    <col min="10040" max="10040" width="1.83203125" style="272" customWidth="1"/>
    <col min="10041" max="10041" width="2.83203125" style="272" customWidth="1"/>
    <col min="10042" max="10042" width="2.33203125" style="272" customWidth="1"/>
    <col min="10043" max="10043" width="1.1640625" style="272" customWidth="1"/>
    <col min="10044" max="10044" width="2" style="272" customWidth="1"/>
    <col min="10045" max="10045" width="1.83203125" style="272" customWidth="1"/>
    <col min="10046" max="10046" width="1" style="272" customWidth="1"/>
    <col min="10047" max="10240" width="14.6640625" style="272"/>
    <col min="10241" max="10243" width="3.33203125" style="272" customWidth="1"/>
    <col min="10244" max="10244" width="10.5" style="272" customWidth="1"/>
    <col min="10245" max="10273" width="3.33203125" style="272" customWidth="1"/>
    <col min="10274" max="10274" width="9" style="272" customWidth="1"/>
    <col min="10275" max="10287" width="3.33203125" style="272" customWidth="1"/>
    <col min="10288" max="10288" width="1.83203125" style="272" customWidth="1"/>
    <col min="10289" max="10289" width="3" style="272" customWidth="1"/>
    <col min="10290" max="10290" width="2.5" style="272" customWidth="1"/>
    <col min="10291" max="10291" width="3.1640625" style="272" customWidth="1"/>
    <col min="10292" max="10292" width="2.6640625" style="272" customWidth="1"/>
    <col min="10293" max="10294" width="3" style="272" customWidth="1"/>
    <col min="10295" max="10295" width="2.5" style="272" customWidth="1"/>
    <col min="10296" max="10296" width="1.83203125" style="272" customWidth="1"/>
    <col min="10297" max="10297" width="2.83203125" style="272" customWidth="1"/>
    <col min="10298" max="10298" width="2.33203125" style="272" customWidth="1"/>
    <col min="10299" max="10299" width="1.1640625" style="272" customWidth="1"/>
    <col min="10300" max="10300" width="2" style="272" customWidth="1"/>
    <col min="10301" max="10301" width="1.83203125" style="272" customWidth="1"/>
    <col min="10302" max="10302" width="1" style="272" customWidth="1"/>
    <col min="10303" max="10496" width="14.6640625" style="272"/>
    <col min="10497" max="10499" width="3.33203125" style="272" customWidth="1"/>
    <col min="10500" max="10500" width="10.5" style="272" customWidth="1"/>
    <col min="10501" max="10529" width="3.33203125" style="272" customWidth="1"/>
    <col min="10530" max="10530" width="9" style="272" customWidth="1"/>
    <col min="10531" max="10543" width="3.33203125" style="272" customWidth="1"/>
    <col min="10544" max="10544" width="1.83203125" style="272" customWidth="1"/>
    <col min="10545" max="10545" width="3" style="272" customWidth="1"/>
    <col min="10546" max="10546" width="2.5" style="272" customWidth="1"/>
    <col min="10547" max="10547" width="3.1640625" style="272" customWidth="1"/>
    <col min="10548" max="10548" width="2.6640625" style="272" customWidth="1"/>
    <col min="10549" max="10550" width="3" style="272" customWidth="1"/>
    <col min="10551" max="10551" width="2.5" style="272" customWidth="1"/>
    <col min="10552" max="10552" width="1.83203125" style="272" customWidth="1"/>
    <col min="10553" max="10553" width="2.83203125" style="272" customWidth="1"/>
    <col min="10554" max="10554" width="2.33203125" style="272" customWidth="1"/>
    <col min="10555" max="10555" width="1.1640625" style="272" customWidth="1"/>
    <col min="10556" max="10556" width="2" style="272" customWidth="1"/>
    <col min="10557" max="10557" width="1.83203125" style="272" customWidth="1"/>
    <col min="10558" max="10558" width="1" style="272" customWidth="1"/>
    <col min="10559" max="10752" width="14.6640625" style="272"/>
    <col min="10753" max="10755" width="3.33203125" style="272" customWidth="1"/>
    <col min="10756" max="10756" width="10.5" style="272" customWidth="1"/>
    <col min="10757" max="10785" width="3.33203125" style="272" customWidth="1"/>
    <col min="10786" max="10786" width="9" style="272" customWidth="1"/>
    <col min="10787" max="10799" width="3.33203125" style="272" customWidth="1"/>
    <col min="10800" max="10800" width="1.83203125" style="272" customWidth="1"/>
    <col min="10801" max="10801" width="3" style="272" customWidth="1"/>
    <col min="10802" max="10802" width="2.5" style="272" customWidth="1"/>
    <col min="10803" max="10803" width="3.1640625" style="272" customWidth="1"/>
    <col min="10804" max="10804" width="2.6640625" style="272" customWidth="1"/>
    <col min="10805" max="10806" width="3" style="272" customWidth="1"/>
    <col min="10807" max="10807" width="2.5" style="272" customWidth="1"/>
    <col min="10808" max="10808" width="1.83203125" style="272" customWidth="1"/>
    <col min="10809" max="10809" width="2.83203125" style="272" customWidth="1"/>
    <col min="10810" max="10810" width="2.33203125" style="272" customWidth="1"/>
    <col min="10811" max="10811" width="1.1640625" style="272" customWidth="1"/>
    <col min="10812" max="10812" width="2" style="272" customWidth="1"/>
    <col min="10813" max="10813" width="1.83203125" style="272" customWidth="1"/>
    <col min="10814" max="10814" width="1" style="272" customWidth="1"/>
    <col min="10815" max="11008" width="14.6640625" style="272"/>
    <col min="11009" max="11011" width="3.33203125" style="272" customWidth="1"/>
    <col min="11012" max="11012" width="10.5" style="272" customWidth="1"/>
    <col min="11013" max="11041" width="3.33203125" style="272" customWidth="1"/>
    <col min="11042" max="11042" width="9" style="272" customWidth="1"/>
    <col min="11043" max="11055" width="3.33203125" style="272" customWidth="1"/>
    <col min="11056" max="11056" width="1.83203125" style="272" customWidth="1"/>
    <col min="11057" max="11057" width="3" style="272" customWidth="1"/>
    <col min="11058" max="11058" width="2.5" style="272" customWidth="1"/>
    <col min="11059" max="11059" width="3.1640625" style="272" customWidth="1"/>
    <col min="11060" max="11060" width="2.6640625" style="272" customWidth="1"/>
    <col min="11061" max="11062" width="3" style="272" customWidth="1"/>
    <col min="11063" max="11063" width="2.5" style="272" customWidth="1"/>
    <col min="11064" max="11064" width="1.83203125" style="272" customWidth="1"/>
    <col min="11065" max="11065" width="2.83203125" style="272" customWidth="1"/>
    <col min="11066" max="11066" width="2.33203125" style="272" customWidth="1"/>
    <col min="11067" max="11067" width="1.1640625" style="272" customWidth="1"/>
    <col min="11068" max="11068" width="2" style="272" customWidth="1"/>
    <col min="11069" max="11069" width="1.83203125" style="272" customWidth="1"/>
    <col min="11070" max="11070" width="1" style="272" customWidth="1"/>
    <col min="11071" max="11264" width="14.6640625" style="272"/>
    <col min="11265" max="11267" width="3.33203125" style="272" customWidth="1"/>
    <col min="11268" max="11268" width="10.5" style="272" customWidth="1"/>
    <col min="11269" max="11297" width="3.33203125" style="272" customWidth="1"/>
    <col min="11298" max="11298" width="9" style="272" customWidth="1"/>
    <col min="11299" max="11311" width="3.33203125" style="272" customWidth="1"/>
    <col min="11312" max="11312" width="1.83203125" style="272" customWidth="1"/>
    <col min="11313" max="11313" width="3" style="272" customWidth="1"/>
    <col min="11314" max="11314" width="2.5" style="272" customWidth="1"/>
    <col min="11315" max="11315" width="3.1640625" style="272" customWidth="1"/>
    <col min="11316" max="11316" width="2.6640625" style="272" customWidth="1"/>
    <col min="11317" max="11318" width="3" style="272" customWidth="1"/>
    <col min="11319" max="11319" width="2.5" style="272" customWidth="1"/>
    <col min="11320" max="11320" width="1.83203125" style="272" customWidth="1"/>
    <col min="11321" max="11321" width="2.83203125" style="272" customWidth="1"/>
    <col min="11322" max="11322" width="2.33203125" style="272" customWidth="1"/>
    <col min="11323" max="11323" width="1.1640625" style="272" customWidth="1"/>
    <col min="11324" max="11324" width="2" style="272" customWidth="1"/>
    <col min="11325" max="11325" width="1.83203125" style="272" customWidth="1"/>
    <col min="11326" max="11326" width="1" style="272" customWidth="1"/>
    <col min="11327" max="11520" width="14.6640625" style="272"/>
    <col min="11521" max="11523" width="3.33203125" style="272" customWidth="1"/>
    <col min="11524" max="11524" width="10.5" style="272" customWidth="1"/>
    <col min="11525" max="11553" width="3.33203125" style="272" customWidth="1"/>
    <col min="11554" max="11554" width="9" style="272" customWidth="1"/>
    <col min="11555" max="11567" width="3.33203125" style="272" customWidth="1"/>
    <col min="11568" max="11568" width="1.83203125" style="272" customWidth="1"/>
    <col min="11569" max="11569" width="3" style="272" customWidth="1"/>
    <col min="11570" max="11570" width="2.5" style="272" customWidth="1"/>
    <col min="11571" max="11571" width="3.1640625" style="272" customWidth="1"/>
    <col min="11572" max="11572" width="2.6640625" style="272" customWidth="1"/>
    <col min="11573" max="11574" width="3" style="272" customWidth="1"/>
    <col min="11575" max="11575" width="2.5" style="272" customWidth="1"/>
    <col min="11576" max="11576" width="1.83203125" style="272" customWidth="1"/>
    <col min="11577" max="11577" width="2.83203125" style="272" customWidth="1"/>
    <col min="11578" max="11578" width="2.33203125" style="272" customWidth="1"/>
    <col min="11579" max="11579" width="1.1640625" style="272" customWidth="1"/>
    <col min="11580" max="11580" width="2" style="272" customWidth="1"/>
    <col min="11581" max="11581" width="1.83203125" style="272" customWidth="1"/>
    <col min="11582" max="11582" width="1" style="272" customWidth="1"/>
    <col min="11583" max="11776" width="14.6640625" style="272"/>
    <col min="11777" max="11779" width="3.33203125" style="272" customWidth="1"/>
    <col min="11780" max="11780" width="10.5" style="272" customWidth="1"/>
    <col min="11781" max="11809" width="3.33203125" style="272" customWidth="1"/>
    <col min="11810" max="11810" width="9" style="272" customWidth="1"/>
    <col min="11811" max="11823" width="3.33203125" style="272" customWidth="1"/>
    <col min="11824" max="11824" width="1.83203125" style="272" customWidth="1"/>
    <col min="11825" max="11825" width="3" style="272" customWidth="1"/>
    <col min="11826" max="11826" width="2.5" style="272" customWidth="1"/>
    <col min="11827" max="11827" width="3.1640625" style="272" customWidth="1"/>
    <col min="11828" max="11828" width="2.6640625" style="272" customWidth="1"/>
    <col min="11829" max="11830" width="3" style="272" customWidth="1"/>
    <col min="11831" max="11831" width="2.5" style="272" customWidth="1"/>
    <col min="11832" max="11832" width="1.83203125" style="272" customWidth="1"/>
    <col min="11833" max="11833" width="2.83203125" style="272" customWidth="1"/>
    <col min="11834" max="11834" width="2.33203125" style="272" customWidth="1"/>
    <col min="11835" max="11835" width="1.1640625" style="272" customWidth="1"/>
    <col min="11836" max="11836" width="2" style="272" customWidth="1"/>
    <col min="11837" max="11837" width="1.83203125" style="272" customWidth="1"/>
    <col min="11838" max="11838" width="1" style="272" customWidth="1"/>
    <col min="11839" max="12032" width="14.6640625" style="272"/>
    <col min="12033" max="12035" width="3.33203125" style="272" customWidth="1"/>
    <col min="12036" max="12036" width="10.5" style="272" customWidth="1"/>
    <col min="12037" max="12065" width="3.33203125" style="272" customWidth="1"/>
    <col min="12066" max="12066" width="9" style="272" customWidth="1"/>
    <col min="12067" max="12079" width="3.33203125" style="272" customWidth="1"/>
    <col min="12080" max="12080" width="1.83203125" style="272" customWidth="1"/>
    <col min="12081" max="12081" width="3" style="272" customWidth="1"/>
    <col min="12082" max="12082" width="2.5" style="272" customWidth="1"/>
    <col min="12083" max="12083" width="3.1640625" style="272" customWidth="1"/>
    <col min="12084" max="12084" width="2.6640625" style="272" customWidth="1"/>
    <col min="12085" max="12086" width="3" style="272" customWidth="1"/>
    <col min="12087" max="12087" width="2.5" style="272" customWidth="1"/>
    <col min="12088" max="12088" width="1.83203125" style="272" customWidth="1"/>
    <col min="12089" max="12089" width="2.83203125" style="272" customWidth="1"/>
    <col min="12090" max="12090" width="2.33203125" style="272" customWidth="1"/>
    <col min="12091" max="12091" width="1.1640625" style="272" customWidth="1"/>
    <col min="12092" max="12092" width="2" style="272" customWidth="1"/>
    <col min="12093" max="12093" width="1.83203125" style="272" customWidth="1"/>
    <col min="12094" max="12094" width="1" style="272" customWidth="1"/>
    <col min="12095" max="12288" width="14.6640625" style="272"/>
    <col min="12289" max="12291" width="3.33203125" style="272" customWidth="1"/>
    <col min="12292" max="12292" width="10.5" style="272" customWidth="1"/>
    <col min="12293" max="12321" width="3.33203125" style="272" customWidth="1"/>
    <col min="12322" max="12322" width="9" style="272" customWidth="1"/>
    <col min="12323" max="12335" width="3.33203125" style="272" customWidth="1"/>
    <col min="12336" max="12336" width="1.83203125" style="272" customWidth="1"/>
    <col min="12337" max="12337" width="3" style="272" customWidth="1"/>
    <col min="12338" max="12338" width="2.5" style="272" customWidth="1"/>
    <col min="12339" max="12339" width="3.1640625" style="272" customWidth="1"/>
    <col min="12340" max="12340" width="2.6640625" style="272" customWidth="1"/>
    <col min="12341" max="12342" width="3" style="272" customWidth="1"/>
    <col min="12343" max="12343" width="2.5" style="272" customWidth="1"/>
    <col min="12344" max="12344" width="1.83203125" style="272" customWidth="1"/>
    <col min="12345" max="12345" width="2.83203125" style="272" customWidth="1"/>
    <col min="12346" max="12346" width="2.33203125" style="272" customWidth="1"/>
    <col min="12347" max="12347" width="1.1640625" style="272" customWidth="1"/>
    <col min="12348" max="12348" width="2" style="272" customWidth="1"/>
    <col min="12349" max="12349" width="1.83203125" style="272" customWidth="1"/>
    <col min="12350" max="12350" width="1" style="272" customWidth="1"/>
    <col min="12351" max="12544" width="14.6640625" style="272"/>
    <col min="12545" max="12547" width="3.33203125" style="272" customWidth="1"/>
    <col min="12548" max="12548" width="10.5" style="272" customWidth="1"/>
    <col min="12549" max="12577" width="3.33203125" style="272" customWidth="1"/>
    <col min="12578" max="12578" width="9" style="272" customWidth="1"/>
    <col min="12579" max="12591" width="3.33203125" style="272" customWidth="1"/>
    <col min="12592" max="12592" width="1.83203125" style="272" customWidth="1"/>
    <col min="12593" max="12593" width="3" style="272" customWidth="1"/>
    <col min="12594" max="12594" width="2.5" style="272" customWidth="1"/>
    <col min="12595" max="12595" width="3.1640625" style="272" customWidth="1"/>
    <col min="12596" max="12596" width="2.6640625" style="272" customWidth="1"/>
    <col min="12597" max="12598" width="3" style="272" customWidth="1"/>
    <col min="12599" max="12599" width="2.5" style="272" customWidth="1"/>
    <col min="12600" max="12600" width="1.83203125" style="272" customWidth="1"/>
    <col min="12601" max="12601" width="2.83203125" style="272" customWidth="1"/>
    <col min="12602" max="12602" width="2.33203125" style="272" customWidth="1"/>
    <col min="12603" max="12603" width="1.1640625" style="272" customWidth="1"/>
    <col min="12604" max="12604" width="2" style="272" customWidth="1"/>
    <col min="12605" max="12605" width="1.83203125" style="272" customWidth="1"/>
    <col min="12606" max="12606" width="1" style="272" customWidth="1"/>
    <col min="12607" max="12800" width="14.6640625" style="272"/>
    <col min="12801" max="12803" width="3.33203125" style="272" customWidth="1"/>
    <col min="12804" max="12804" width="10.5" style="272" customWidth="1"/>
    <col min="12805" max="12833" width="3.33203125" style="272" customWidth="1"/>
    <col min="12834" max="12834" width="9" style="272" customWidth="1"/>
    <col min="12835" max="12847" width="3.33203125" style="272" customWidth="1"/>
    <col min="12848" max="12848" width="1.83203125" style="272" customWidth="1"/>
    <col min="12849" max="12849" width="3" style="272" customWidth="1"/>
    <col min="12850" max="12850" width="2.5" style="272" customWidth="1"/>
    <col min="12851" max="12851" width="3.1640625" style="272" customWidth="1"/>
    <col min="12852" max="12852" width="2.6640625" style="272" customWidth="1"/>
    <col min="12853" max="12854" width="3" style="272" customWidth="1"/>
    <col min="12855" max="12855" width="2.5" style="272" customWidth="1"/>
    <col min="12856" max="12856" width="1.83203125" style="272" customWidth="1"/>
    <col min="12857" max="12857" width="2.83203125" style="272" customWidth="1"/>
    <col min="12858" max="12858" width="2.33203125" style="272" customWidth="1"/>
    <col min="12859" max="12859" width="1.1640625" style="272" customWidth="1"/>
    <col min="12860" max="12860" width="2" style="272" customWidth="1"/>
    <col min="12861" max="12861" width="1.83203125" style="272" customWidth="1"/>
    <col min="12862" max="12862" width="1" style="272" customWidth="1"/>
    <col min="12863" max="13056" width="14.6640625" style="272"/>
    <col min="13057" max="13059" width="3.33203125" style="272" customWidth="1"/>
    <col min="13060" max="13060" width="10.5" style="272" customWidth="1"/>
    <col min="13061" max="13089" width="3.33203125" style="272" customWidth="1"/>
    <col min="13090" max="13090" width="9" style="272" customWidth="1"/>
    <col min="13091" max="13103" width="3.33203125" style="272" customWidth="1"/>
    <col min="13104" max="13104" width="1.83203125" style="272" customWidth="1"/>
    <col min="13105" max="13105" width="3" style="272" customWidth="1"/>
    <col min="13106" max="13106" width="2.5" style="272" customWidth="1"/>
    <col min="13107" max="13107" width="3.1640625" style="272" customWidth="1"/>
    <col min="13108" max="13108" width="2.6640625" style="272" customWidth="1"/>
    <col min="13109" max="13110" width="3" style="272" customWidth="1"/>
    <col min="13111" max="13111" width="2.5" style="272" customWidth="1"/>
    <col min="13112" max="13112" width="1.83203125" style="272" customWidth="1"/>
    <col min="13113" max="13113" width="2.83203125" style="272" customWidth="1"/>
    <col min="13114" max="13114" width="2.33203125" style="272" customWidth="1"/>
    <col min="13115" max="13115" width="1.1640625" style="272" customWidth="1"/>
    <col min="13116" max="13116" width="2" style="272" customWidth="1"/>
    <col min="13117" max="13117" width="1.83203125" style="272" customWidth="1"/>
    <col min="13118" max="13118" width="1" style="272" customWidth="1"/>
    <col min="13119" max="13312" width="14.6640625" style="272"/>
    <col min="13313" max="13315" width="3.33203125" style="272" customWidth="1"/>
    <col min="13316" max="13316" width="10.5" style="272" customWidth="1"/>
    <col min="13317" max="13345" width="3.33203125" style="272" customWidth="1"/>
    <col min="13346" max="13346" width="9" style="272" customWidth="1"/>
    <col min="13347" max="13359" width="3.33203125" style="272" customWidth="1"/>
    <col min="13360" max="13360" width="1.83203125" style="272" customWidth="1"/>
    <col min="13361" max="13361" width="3" style="272" customWidth="1"/>
    <col min="13362" max="13362" width="2.5" style="272" customWidth="1"/>
    <col min="13363" max="13363" width="3.1640625" style="272" customWidth="1"/>
    <col min="13364" max="13364" width="2.6640625" style="272" customWidth="1"/>
    <col min="13365" max="13366" width="3" style="272" customWidth="1"/>
    <col min="13367" max="13367" width="2.5" style="272" customWidth="1"/>
    <col min="13368" max="13368" width="1.83203125" style="272" customWidth="1"/>
    <col min="13369" max="13369" width="2.83203125" style="272" customWidth="1"/>
    <col min="13370" max="13370" width="2.33203125" style="272" customWidth="1"/>
    <col min="13371" max="13371" width="1.1640625" style="272" customWidth="1"/>
    <col min="13372" max="13372" width="2" style="272" customWidth="1"/>
    <col min="13373" max="13373" width="1.83203125" style="272" customWidth="1"/>
    <col min="13374" max="13374" width="1" style="272" customWidth="1"/>
    <col min="13375" max="13568" width="14.6640625" style="272"/>
    <col min="13569" max="13571" width="3.33203125" style="272" customWidth="1"/>
    <col min="13572" max="13572" width="10.5" style="272" customWidth="1"/>
    <col min="13573" max="13601" width="3.33203125" style="272" customWidth="1"/>
    <col min="13602" max="13602" width="9" style="272" customWidth="1"/>
    <col min="13603" max="13615" width="3.33203125" style="272" customWidth="1"/>
    <col min="13616" max="13616" width="1.83203125" style="272" customWidth="1"/>
    <col min="13617" max="13617" width="3" style="272" customWidth="1"/>
    <col min="13618" max="13618" width="2.5" style="272" customWidth="1"/>
    <col min="13619" max="13619" width="3.1640625" style="272" customWidth="1"/>
    <col min="13620" max="13620" width="2.6640625" style="272" customWidth="1"/>
    <col min="13621" max="13622" width="3" style="272" customWidth="1"/>
    <col min="13623" max="13623" width="2.5" style="272" customWidth="1"/>
    <col min="13624" max="13624" width="1.83203125" style="272" customWidth="1"/>
    <col min="13625" max="13625" width="2.83203125" style="272" customWidth="1"/>
    <col min="13626" max="13626" width="2.33203125" style="272" customWidth="1"/>
    <col min="13627" max="13627" width="1.1640625" style="272" customWidth="1"/>
    <col min="13628" max="13628" width="2" style="272" customWidth="1"/>
    <col min="13629" max="13629" width="1.83203125" style="272" customWidth="1"/>
    <col min="13630" max="13630" width="1" style="272" customWidth="1"/>
    <col min="13631" max="13824" width="14.6640625" style="272"/>
    <col min="13825" max="13827" width="3.33203125" style="272" customWidth="1"/>
    <col min="13828" max="13828" width="10.5" style="272" customWidth="1"/>
    <col min="13829" max="13857" width="3.33203125" style="272" customWidth="1"/>
    <col min="13858" max="13858" width="9" style="272" customWidth="1"/>
    <col min="13859" max="13871" width="3.33203125" style="272" customWidth="1"/>
    <col min="13872" max="13872" width="1.83203125" style="272" customWidth="1"/>
    <col min="13873" max="13873" width="3" style="272" customWidth="1"/>
    <col min="13874" max="13874" width="2.5" style="272" customWidth="1"/>
    <col min="13875" max="13875" width="3.1640625" style="272" customWidth="1"/>
    <col min="13876" max="13876" width="2.6640625" style="272" customWidth="1"/>
    <col min="13877" max="13878" width="3" style="272" customWidth="1"/>
    <col min="13879" max="13879" width="2.5" style="272" customWidth="1"/>
    <col min="13880" max="13880" width="1.83203125" style="272" customWidth="1"/>
    <col min="13881" max="13881" width="2.83203125" style="272" customWidth="1"/>
    <col min="13882" max="13882" width="2.33203125" style="272" customWidth="1"/>
    <col min="13883" max="13883" width="1.1640625" style="272" customWidth="1"/>
    <col min="13884" max="13884" width="2" style="272" customWidth="1"/>
    <col min="13885" max="13885" width="1.83203125" style="272" customWidth="1"/>
    <col min="13886" max="13886" width="1" style="272" customWidth="1"/>
    <col min="13887" max="14080" width="14.6640625" style="272"/>
    <col min="14081" max="14083" width="3.33203125" style="272" customWidth="1"/>
    <col min="14084" max="14084" width="10.5" style="272" customWidth="1"/>
    <col min="14085" max="14113" width="3.33203125" style="272" customWidth="1"/>
    <col min="14114" max="14114" width="9" style="272" customWidth="1"/>
    <col min="14115" max="14127" width="3.33203125" style="272" customWidth="1"/>
    <col min="14128" max="14128" width="1.83203125" style="272" customWidth="1"/>
    <col min="14129" max="14129" width="3" style="272" customWidth="1"/>
    <col min="14130" max="14130" width="2.5" style="272" customWidth="1"/>
    <col min="14131" max="14131" width="3.1640625" style="272" customWidth="1"/>
    <col min="14132" max="14132" width="2.6640625" style="272" customWidth="1"/>
    <col min="14133" max="14134" width="3" style="272" customWidth="1"/>
    <col min="14135" max="14135" width="2.5" style="272" customWidth="1"/>
    <col min="14136" max="14136" width="1.83203125" style="272" customWidth="1"/>
    <col min="14137" max="14137" width="2.83203125" style="272" customWidth="1"/>
    <col min="14138" max="14138" width="2.33203125" style="272" customWidth="1"/>
    <col min="14139" max="14139" width="1.1640625" style="272" customWidth="1"/>
    <col min="14140" max="14140" width="2" style="272" customWidth="1"/>
    <col min="14141" max="14141" width="1.83203125" style="272" customWidth="1"/>
    <col min="14142" max="14142" width="1" style="272" customWidth="1"/>
    <col min="14143" max="14336" width="14.6640625" style="272"/>
    <col min="14337" max="14339" width="3.33203125" style="272" customWidth="1"/>
    <col min="14340" max="14340" width="10.5" style="272" customWidth="1"/>
    <col min="14341" max="14369" width="3.33203125" style="272" customWidth="1"/>
    <col min="14370" max="14370" width="9" style="272" customWidth="1"/>
    <col min="14371" max="14383" width="3.33203125" style="272" customWidth="1"/>
    <col min="14384" max="14384" width="1.83203125" style="272" customWidth="1"/>
    <col min="14385" max="14385" width="3" style="272" customWidth="1"/>
    <col min="14386" max="14386" width="2.5" style="272" customWidth="1"/>
    <col min="14387" max="14387" width="3.1640625" style="272" customWidth="1"/>
    <col min="14388" max="14388" width="2.6640625" style="272" customWidth="1"/>
    <col min="14389" max="14390" width="3" style="272" customWidth="1"/>
    <col min="14391" max="14391" width="2.5" style="272" customWidth="1"/>
    <col min="14392" max="14392" width="1.83203125" style="272" customWidth="1"/>
    <col min="14393" max="14393" width="2.83203125" style="272" customWidth="1"/>
    <col min="14394" max="14394" width="2.33203125" style="272" customWidth="1"/>
    <col min="14395" max="14395" width="1.1640625" style="272" customWidth="1"/>
    <col min="14396" max="14396" width="2" style="272" customWidth="1"/>
    <col min="14397" max="14397" width="1.83203125" style="272" customWidth="1"/>
    <col min="14398" max="14398" width="1" style="272" customWidth="1"/>
    <col min="14399" max="14592" width="14.6640625" style="272"/>
    <col min="14593" max="14595" width="3.33203125" style="272" customWidth="1"/>
    <col min="14596" max="14596" width="10.5" style="272" customWidth="1"/>
    <col min="14597" max="14625" width="3.33203125" style="272" customWidth="1"/>
    <col min="14626" max="14626" width="9" style="272" customWidth="1"/>
    <col min="14627" max="14639" width="3.33203125" style="272" customWidth="1"/>
    <col min="14640" max="14640" width="1.83203125" style="272" customWidth="1"/>
    <col min="14641" max="14641" width="3" style="272" customWidth="1"/>
    <col min="14642" max="14642" width="2.5" style="272" customWidth="1"/>
    <col min="14643" max="14643" width="3.1640625" style="272" customWidth="1"/>
    <col min="14644" max="14644" width="2.6640625" style="272" customWidth="1"/>
    <col min="14645" max="14646" width="3" style="272" customWidth="1"/>
    <col min="14647" max="14647" width="2.5" style="272" customWidth="1"/>
    <col min="14648" max="14648" width="1.83203125" style="272" customWidth="1"/>
    <col min="14649" max="14649" width="2.83203125" style="272" customWidth="1"/>
    <col min="14650" max="14650" width="2.33203125" style="272" customWidth="1"/>
    <col min="14651" max="14651" width="1.1640625" style="272" customWidth="1"/>
    <col min="14652" max="14652" width="2" style="272" customWidth="1"/>
    <col min="14653" max="14653" width="1.83203125" style="272" customWidth="1"/>
    <col min="14654" max="14654" width="1" style="272" customWidth="1"/>
    <col min="14655" max="14848" width="14.6640625" style="272"/>
    <col min="14849" max="14851" width="3.33203125" style="272" customWidth="1"/>
    <col min="14852" max="14852" width="10.5" style="272" customWidth="1"/>
    <col min="14853" max="14881" width="3.33203125" style="272" customWidth="1"/>
    <col min="14882" max="14882" width="9" style="272" customWidth="1"/>
    <col min="14883" max="14895" width="3.33203125" style="272" customWidth="1"/>
    <col min="14896" max="14896" width="1.83203125" style="272" customWidth="1"/>
    <col min="14897" max="14897" width="3" style="272" customWidth="1"/>
    <col min="14898" max="14898" width="2.5" style="272" customWidth="1"/>
    <col min="14899" max="14899" width="3.1640625" style="272" customWidth="1"/>
    <col min="14900" max="14900" width="2.6640625" style="272" customWidth="1"/>
    <col min="14901" max="14902" width="3" style="272" customWidth="1"/>
    <col min="14903" max="14903" width="2.5" style="272" customWidth="1"/>
    <col min="14904" max="14904" width="1.83203125" style="272" customWidth="1"/>
    <col min="14905" max="14905" width="2.83203125" style="272" customWidth="1"/>
    <col min="14906" max="14906" width="2.33203125" style="272" customWidth="1"/>
    <col min="14907" max="14907" width="1.1640625" style="272" customWidth="1"/>
    <col min="14908" max="14908" width="2" style="272" customWidth="1"/>
    <col min="14909" max="14909" width="1.83203125" style="272" customWidth="1"/>
    <col min="14910" max="14910" width="1" style="272" customWidth="1"/>
    <col min="14911" max="15104" width="14.6640625" style="272"/>
    <col min="15105" max="15107" width="3.33203125" style="272" customWidth="1"/>
    <col min="15108" max="15108" width="10.5" style="272" customWidth="1"/>
    <col min="15109" max="15137" width="3.33203125" style="272" customWidth="1"/>
    <col min="15138" max="15138" width="9" style="272" customWidth="1"/>
    <col min="15139" max="15151" width="3.33203125" style="272" customWidth="1"/>
    <col min="15152" max="15152" width="1.83203125" style="272" customWidth="1"/>
    <col min="15153" max="15153" width="3" style="272" customWidth="1"/>
    <col min="15154" max="15154" width="2.5" style="272" customWidth="1"/>
    <col min="15155" max="15155" width="3.1640625" style="272" customWidth="1"/>
    <col min="15156" max="15156" width="2.6640625" style="272" customWidth="1"/>
    <col min="15157" max="15158" width="3" style="272" customWidth="1"/>
    <col min="15159" max="15159" width="2.5" style="272" customWidth="1"/>
    <col min="15160" max="15160" width="1.83203125" style="272" customWidth="1"/>
    <col min="15161" max="15161" width="2.83203125" style="272" customWidth="1"/>
    <col min="15162" max="15162" width="2.33203125" style="272" customWidth="1"/>
    <col min="15163" max="15163" width="1.1640625" style="272" customWidth="1"/>
    <col min="15164" max="15164" width="2" style="272" customWidth="1"/>
    <col min="15165" max="15165" width="1.83203125" style="272" customWidth="1"/>
    <col min="15166" max="15166" width="1" style="272" customWidth="1"/>
    <col min="15167" max="15360" width="14.6640625" style="272"/>
    <col min="15361" max="15363" width="3.33203125" style="272" customWidth="1"/>
    <col min="15364" max="15364" width="10.5" style="272" customWidth="1"/>
    <col min="15365" max="15393" width="3.33203125" style="272" customWidth="1"/>
    <col min="15394" max="15394" width="9" style="272" customWidth="1"/>
    <col min="15395" max="15407" width="3.33203125" style="272" customWidth="1"/>
    <col min="15408" max="15408" width="1.83203125" style="272" customWidth="1"/>
    <col min="15409" max="15409" width="3" style="272" customWidth="1"/>
    <col min="15410" max="15410" width="2.5" style="272" customWidth="1"/>
    <col min="15411" max="15411" width="3.1640625" style="272" customWidth="1"/>
    <col min="15412" max="15412" width="2.6640625" style="272" customWidth="1"/>
    <col min="15413" max="15414" width="3" style="272" customWidth="1"/>
    <col min="15415" max="15415" width="2.5" style="272" customWidth="1"/>
    <col min="15416" max="15416" width="1.83203125" style="272" customWidth="1"/>
    <col min="15417" max="15417" width="2.83203125" style="272" customWidth="1"/>
    <col min="15418" max="15418" width="2.33203125" style="272" customWidth="1"/>
    <col min="15419" max="15419" width="1.1640625" style="272" customWidth="1"/>
    <col min="15420" max="15420" width="2" style="272" customWidth="1"/>
    <col min="15421" max="15421" width="1.83203125" style="272" customWidth="1"/>
    <col min="15422" max="15422" width="1" style="272" customWidth="1"/>
    <col min="15423" max="15616" width="14.6640625" style="272"/>
    <col min="15617" max="15619" width="3.33203125" style="272" customWidth="1"/>
    <col min="15620" max="15620" width="10.5" style="272" customWidth="1"/>
    <col min="15621" max="15649" width="3.33203125" style="272" customWidth="1"/>
    <col min="15650" max="15650" width="9" style="272" customWidth="1"/>
    <col min="15651" max="15663" width="3.33203125" style="272" customWidth="1"/>
    <col min="15664" max="15664" width="1.83203125" style="272" customWidth="1"/>
    <col min="15665" max="15665" width="3" style="272" customWidth="1"/>
    <col min="15666" max="15666" width="2.5" style="272" customWidth="1"/>
    <col min="15667" max="15667" width="3.1640625" style="272" customWidth="1"/>
    <col min="15668" max="15668" width="2.6640625" style="272" customWidth="1"/>
    <col min="15669" max="15670" width="3" style="272" customWidth="1"/>
    <col min="15671" max="15671" width="2.5" style="272" customWidth="1"/>
    <col min="15672" max="15672" width="1.83203125" style="272" customWidth="1"/>
    <col min="15673" max="15673" width="2.83203125" style="272" customWidth="1"/>
    <col min="15674" max="15674" width="2.33203125" style="272" customWidth="1"/>
    <col min="15675" max="15675" width="1.1640625" style="272" customWidth="1"/>
    <col min="15676" max="15676" width="2" style="272" customWidth="1"/>
    <col min="15677" max="15677" width="1.83203125" style="272" customWidth="1"/>
    <col min="15678" max="15678" width="1" style="272" customWidth="1"/>
    <col min="15679" max="15872" width="14.6640625" style="272"/>
    <col min="15873" max="15875" width="3.33203125" style="272" customWidth="1"/>
    <col min="15876" max="15876" width="10.5" style="272" customWidth="1"/>
    <col min="15877" max="15905" width="3.33203125" style="272" customWidth="1"/>
    <col min="15906" max="15906" width="9" style="272" customWidth="1"/>
    <col min="15907" max="15919" width="3.33203125" style="272" customWidth="1"/>
    <col min="15920" max="15920" width="1.83203125" style="272" customWidth="1"/>
    <col min="15921" max="15921" width="3" style="272" customWidth="1"/>
    <col min="15922" max="15922" width="2.5" style="272" customWidth="1"/>
    <col min="15923" max="15923" width="3.1640625" style="272" customWidth="1"/>
    <col min="15924" max="15924" width="2.6640625" style="272" customWidth="1"/>
    <col min="15925" max="15926" width="3" style="272" customWidth="1"/>
    <col min="15927" max="15927" width="2.5" style="272" customWidth="1"/>
    <col min="15928" max="15928" width="1.83203125" style="272" customWidth="1"/>
    <col min="15929" max="15929" width="2.83203125" style="272" customWidth="1"/>
    <col min="15930" max="15930" width="2.33203125" style="272" customWidth="1"/>
    <col min="15931" max="15931" width="1.1640625" style="272" customWidth="1"/>
    <col min="15932" max="15932" width="2" style="272" customWidth="1"/>
    <col min="15933" max="15933" width="1.83203125" style="272" customWidth="1"/>
    <col min="15934" max="15934" width="1" style="272" customWidth="1"/>
    <col min="15935" max="16128" width="14.6640625" style="272"/>
    <col min="16129" max="16131" width="3.33203125" style="272" customWidth="1"/>
    <col min="16132" max="16132" width="10.5" style="272" customWidth="1"/>
    <col min="16133" max="16161" width="3.33203125" style="272" customWidth="1"/>
    <col min="16162" max="16162" width="9" style="272" customWidth="1"/>
    <col min="16163" max="16175" width="3.33203125" style="272" customWidth="1"/>
    <col min="16176" max="16176" width="1.83203125" style="272" customWidth="1"/>
    <col min="16177" max="16177" width="3" style="272" customWidth="1"/>
    <col min="16178" max="16178" width="2.5" style="272" customWidth="1"/>
    <col min="16179" max="16179" width="3.1640625" style="272" customWidth="1"/>
    <col min="16180" max="16180" width="2.6640625" style="272" customWidth="1"/>
    <col min="16181" max="16182" width="3" style="272" customWidth="1"/>
    <col min="16183" max="16183" width="2.5" style="272" customWidth="1"/>
    <col min="16184" max="16184" width="1.83203125" style="272" customWidth="1"/>
    <col min="16185" max="16185" width="2.83203125" style="272" customWidth="1"/>
    <col min="16186" max="16186" width="2.33203125" style="272" customWidth="1"/>
    <col min="16187" max="16187" width="1.1640625" style="272" customWidth="1"/>
    <col min="16188" max="16188" width="2" style="272" customWidth="1"/>
    <col min="16189" max="16189" width="1.83203125" style="272" customWidth="1"/>
    <col min="16190" max="16190" width="1" style="272" customWidth="1"/>
    <col min="16191" max="16384" width="14.6640625" style="272"/>
  </cols>
  <sheetData>
    <row r="1" spans="1:51" ht="13.5" customHeight="1" x14ac:dyDescent="0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8"/>
      <c r="R1" s="268"/>
      <c r="S1" s="268"/>
      <c r="T1" s="268"/>
      <c r="U1" s="268"/>
      <c r="V1" s="268"/>
      <c r="W1" s="268"/>
      <c r="X1" s="268"/>
      <c r="Y1" s="268"/>
      <c r="Z1" s="269" t="s">
        <v>148</v>
      </c>
      <c r="AA1" s="268"/>
      <c r="AB1" s="268"/>
      <c r="AC1" s="268"/>
      <c r="AD1" s="268"/>
      <c r="AE1" s="268"/>
      <c r="AF1" s="268"/>
      <c r="AG1" s="268"/>
      <c r="AH1" s="268"/>
      <c r="AI1" s="270"/>
      <c r="AJ1" s="267"/>
      <c r="AK1" s="267"/>
      <c r="AL1" s="267"/>
      <c r="AM1" s="267"/>
      <c r="AN1" s="267"/>
      <c r="AO1" s="267"/>
      <c r="AP1" s="267"/>
      <c r="AQ1" s="267"/>
      <c r="AR1" s="267"/>
      <c r="AS1" s="271"/>
      <c r="AT1" s="271"/>
      <c r="AU1" s="271"/>
      <c r="AV1" s="271"/>
      <c r="AW1" s="271"/>
    </row>
    <row r="2" spans="1:51" ht="13.5" customHeight="1" x14ac:dyDescent="0.25">
      <c r="A2" s="267"/>
      <c r="B2" s="267"/>
      <c r="C2" s="267"/>
      <c r="E2" s="273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74" t="s">
        <v>149</v>
      </c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71"/>
      <c r="AV2" s="271"/>
      <c r="AW2" s="271"/>
      <c r="AX2" s="271"/>
    </row>
    <row r="3" spans="1:51" ht="13.5" customHeight="1" x14ac:dyDescent="0.2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74" t="s">
        <v>150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71"/>
      <c r="AT3" s="271"/>
      <c r="AU3" s="271"/>
      <c r="AV3" s="271"/>
      <c r="AW3" s="271"/>
    </row>
    <row r="4" spans="1:51" ht="35.25" customHeight="1" x14ac:dyDescent="0.25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</row>
    <row r="5" spans="1:51" ht="13.5" customHeight="1" x14ac:dyDescent="0.25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</row>
    <row r="6" spans="1:51" ht="13.5" customHeight="1" x14ac:dyDescent="0.25">
      <c r="A6" s="273" t="s">
        <v>151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73" t="s">
        <v>152</v>
      </c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</row>
    <row r="7" spans="1:51" ht="13.5" customHeight="1" x14ac:dyDescent="0.25">
      <c r="A7" s="267" t="s">
        <v>153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 t="s">
        <v>154</v>
      </c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</row>
    <row r="8" spans="1:51" ht="24" customHeight="1" x14ac:dyDescent="0.25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</row>
    <row r="9" spans="1:51" ht="26.25" customHeight="1" x14ac:dyDescent="0.3">
      <c r="A9" s="267" t="s">
        <v>155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75" t="s">
        <v>156</v>
      </c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</row>
    <row r="10" spans="1:51" ht="3.75" customHeight="1" x14ac:dyDescent="0.25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</row>
    <row r="11" spans="1:51" s="276" customFormat="1" ht="26.25" customHeight="1" x14ac:dyDescent="0.25">
      <c r="A11" s="268" t="s">
        <v>157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 t="s">
        <v>157</v>
      </c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</row>
    <row r="12" spans="1:51" s="276" customFormat="1" ht="23.25" customHeight="1" x14ac:dyDescent="0.25">
      <c r="A12" s="277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</row>
    <row r="13" spans="1:51" s="276" customFormat="1" ht="38.25" customHeight="1" x14ac:dyDescent="0.25">
      <c r="A13" s="394" t="s">
        <v>158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268"/>
      <c r="AX13" s="268"/>
      <c r="AY13" s="268"/>
    </row>
    <row r="14" spans="1:51" s="276" customFormat="1" ht="13.5" customHeight="1" x14ac:dyDescent="0.25">
      <c r="A14" s="395" t="s">
        <v>159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268"/>
      <c r="AX14" s="268"/>
      <c r="AY14" s="268"/>
    </row>
    <row r="15" spans="1:51" s="276" customFormat="1" ht="26.25" customHeight="1" x14ac:dyDescent="0.25">
      <c r="A15" s="394" t="s">
        <v>160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268"/>
      <c r="AX15" s="268"/>
      <c r="AY15" s="268"/>
    </row>
    <row r="16" spans="1:51" s="276" customFormat="1" ht="17.25" customHeight="1" x14ac:dyDescent="0.25">
      <c r="A16" s="396" t="s">
        <v>161</v>
      </c>
      <c r="B16" s="396"/>
      <c r="C16" s="396"/>
      <c r="D16" s="396"/>
      <c r="E16" s="396"/>
      <c r="F16" s="278"/>
      <c r="G16" s="397" t="s">
        <v>162</v>
      </c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268"/>
      <c r="AX16" s="268"/>
      <c r="AY16" s="268"/>
    </row>
    <row r="17" spans="1:62" ht="19.5" customHeight="1" x14ac:dyDescent="0.25">
      <c r="A17" s="393"/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279"/>
      <c r="AW17" s="267"/>
      <c r="AX17" s="267"/>
      <c r="AY17" s="267"/>
    </row>
    <row r="18" spans="1:62" s="280" customFormat="1" ht="19.5" customHeight="1" x14ac:dyDescent="0.25">
      <c r="O18" s="385" t="s">
        <v>163</v>
      </c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2"/>
      <c r="AW18" s="281"/>
      <c r="AX18" s="281"/>
      <c r="AY18" s="281"/>
    </row>
    <row r="19" spans="1:62" ht="13.5" customHeight="1" x14ac:dyDescent="0.2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</row>
    <row r="20" spans="1:62" s="276" customFormat="1" ht="13.5" customHeight="1" x14ac:dyDescent="0.25">
      <c r="A20" s="283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 t="s">
        <v>164</v>
      </c>
      <c r="P20" s="283"/>
      <c r="Q20" s="283"/>
      <c r="R20" s="283"/>
      <c r="S20" s="283"/>
      <c r="T20" s="283"/>
      <c r="U20" s="283"/>
      <c r="V20" s="283"/>
      <c r="W20" s="283" t="s">
        <v>165</v>
      </c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</row>
    <row r="21" spans="1:62" s="276" customFormat="1" ht="13.5" customHeight="1" x14ac:dyDescent="0.25">
      <c r="A21" s="283"/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</row>
    <row r="22" spans="1:62" s="276" customFormat="1" ht="13.5" customHeight="1" x14ac:dyDescent="0.25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 t="s">
        <v>166</v>
      </c>
      <c r="P22" s="283"/>
      <c r="Q22" s="283"/>
      <c r="R22" s="283"/>
      <c r="S22" s="283"/>
      <c r="T22" s="283"/>
      <c r="U22" s="283"/>
      <c r="V22" s="283"/>
      <c r="W22" s="283" t="s">
        <v>167</v>
      </c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</row>
    <row r="23" spans="1:62" ht="13.5" customHeight="1" x14ac:dyDescent="0.25">
      <c r="A23" s="273"/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</row>
    <row r="24" spans="1:62" s="276" customFormat="1" ht="13.5" customHeight="1" x14ac:dyDescent="0.25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 t="s">
        <v>168</v>
      </c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386" t="s">
        <v>169</v>
      </c>
      <c r="AB24" s="386"/>
      <c r="AC24" s="386"/>
      <c r="AD24" s="386"/>
      <c r="AE24" s="386"/>
      <c r="AF24" s="268" t="s">
        <v>170</v>
      </c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</row>
    <row r="25" spans="1:62" ht="13.5" customHeight="1" x14ac:dyDescent="0.25">
      <c r="A25" s="273"/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</row>
    <row r="26" spans="1:62" ht="13.5" customHeight="1" x14ac:dyDescent="0.25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387" t="s">
        <v>171</v>
      </c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8" t="s">
        <v>172</v>
      </c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</row>
    <row r="27" spans="1:62" ht="13.5" customHeight="1" x14ac:dyDescent="0.25">
      <c r="A27" s="273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389" t="s">
        <v>173</v>
      </c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</row>
    <row r="28" spans="1:62" ht="13.5" customHeight="1" x14ac:dyDescent="0.25">
      <c r="A28" s="273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</row>
    <row r="29" spans="1:62" ht="13.5" customHeight="1" x14ac:dyDescent="0.25">
      <c r="A29" s="273"/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 t="s">
        <v>174</v>
      </c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390">
        <v>45244</v>
      </c>
      <c r="AD29" s="391"/>
      <c r="AE29" s="391"/>
      <c r="AF29" s="391"/>
      <c r="AG29" s="391"/>
      <c r="AH29" s="273"/>
      <c r="AI29" s="392" t="s">
        <v>175</v>
      </c>
      <c r="AJ29" s="392"/>
      <c r="AK29" s="391">
        <v>856</v>
      </c>
      <c r="AL29" s="391"/>
      <c r="AM29" s="391"/>
      <c r="AN29" s="391"/>
      <c r="AO29" s="391"/>
      <c r="AP29" s="391"/>
      <c r="AQ29" s="273"/>
      <c r="AR29" s="273"/>
      <c r="AS29" s="273"/>
      <c r="AT29" s="273"/>
      <c r="AU29" s="273"/>
      <c r="AV29" s="273"/>
      <c r="AW29" s="273"/>
      <c r="AX29" s="273"/>
      <c r="AY29" s="273"/>
    </row>
    <row r="30" spans="1:62" ht="13.5" customHeight="1" x14ac:dyDescent="0.25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</row>
    <row r="31" spans="1:62" s="276" customFormat="1" ht="13.5" customHeight="1" x14ac:dyDescent="0.25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 t="s">
        <v>176</v>
      </c>
      <c r="P31" s="283"/>
      <c r="Q31" s="283"/>
      <c r="R31" s="283"/>
      <c r="S31" s="384" t="s">
        <v>352</v>
      </c>
      <c r="T31" s="384"/>
      <c r="U31" s="384"/>
      <c r="V31" s="384"/>
      <c r="W31" s="384"/>
      <c r="X31" s="283"/>
      <c r="Y31" s="283"/>
      <c r="Z31" s="283"/>
      <c r="AA31" s="283" t="s">
        <v>177</v>
      </c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384" t="s">
        <v>351</v>
      </c>
      <c r="AO31" s="384"/>
      <c r="AP31" s="384"/>
      <c r="AQ31" s="384"/>
      <c r="AR31" s="384"/>
      <c r="AS31" s="283"/>
      <c r="AT31" s="283"/>
      <c r="AU31" s="283"/>
      <c r="AV31" s="283"/>
      <c r="AW31" s="283"/>
      <c r="AX31" s="283"/>
      <c r="AY31" s="283"/>
    </row>
    <row r="32" spans="1:62" ht="13.5" customHeight="1" x14ac:dyDescent="0.25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</row>
    <row r="33" spans="1:51" ht="13.5" customHeight="1" x14ac:dyDescent="0.25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</row>
    <row r="34" spans="1:51" ht="13.5" customHeight="1" x14ac:dyDescent="0.25">
      <c r="A34" s="273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</row>
    <row r="35" spans="1:51" ht="13.5" customHeight="1" x14ac:dyDescent="0.25">
      <c r="A35" s="273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</row>
    <row r="36" spans="1:51" ht="13.5" customHeight="1" x14ac:dyDescent="0.25">
      <c r="A36" s="273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</row>
    <row r="37" spans="1:51" ht="13.5" customHeight="1" x14ac:dyDescent="0.25">
      <c r="A37" s="273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</row>
    <row r="38" spans="1:51" ht="13.5" customHeight="1" x14ac:dyDescent="0.25">
      <c r="A38" s="273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</row>
    <row r="39" spans="1:51" ht="13.5" customHeight="1" x14ac:dyDescent="0.25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</row>
    <row r="40" spans="1:51" ht="13.5" customHeight="1" x14ac:dyDescent="0.25">
      <c r="A40" s="273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</row>
    <row r="41" spans="1:51" ht="13.5" customHeight="1" x14ac:dyDescent="0.25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</row>
    <row r="42" spans="1:51" ht="13.5" customHeight="1" x14ac:dyDescent="0.25">
      <c r="A42" s="273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</row>
    <row r="43" spans="1:51" ht="13.5" customHeight="1" x14ac:dyDescent="0.25">
      <c r="A43" s="273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</row>
    <row r="44" spans="1:51" ht="13.5" customHeight="1" x14ac:dyDescent="0.25">
      <c r="A44" s="273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</row>
    <row r="45" spans="1:51" ht="13.5" customHeight="1" x14ac:dyDescent="0.25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</row>
    <row r="46" spans="1:51" ht="13.5" customHeight="1" x14ac:dyDescent="0.25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</row>
    <row r="47" spans="1:51" ht="13.5" customHeight="1" x14ac:dyDescent="0.25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</row>
    <row r="48" spans="1:51" ht="13.5" customHeight="1" x14ac:dyDescent="0.25">
      <c r="A48" s="273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</row>
    <row r="49" spans="1:51" ht="13.5" customHeight="1" x14ac:dyDescent="0.25">
      <c r="A49" s="273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</row>
    <row r="50" spans="1:51" ht="13.5" customHeight="1" x14ac:dyDescent="0.25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</row>
    <row r="51" spans="1:51" ht="13.5" customHeight="1" x14ac:dyDescent="0.25">
      <c r="A51" s="273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</row>
    <row r="52" spans="1:51" ht="13.5" customHeight="1" x14ac:dyDescent="0.25">
      <c r="A52" s="273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</row>
    <row r="53" spans="1:51" ht="13.5" customHeight="1" x14ac:dyDescent="0.25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</row>
    <row r="54" spans="1:51" ht="13.5" customHeight="1" x14ac:dyDescent="0.25">
      <c r="A54" s="273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</row>
    <row r="55" spans="1:51" ht="13.5" customHeight="1" x14ac:dyDescent="0.25">
      <c r="A55" s="27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</row>
    <row r="56" spans="1:51" ht="13.5" customHeight="1" x14ac:dyDescent="0.25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</row>
    <row r="57" spans="1:51" ht="13.5" customHeight="1" x14ac:dyDescent="0.25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</row>
    <row r="58" spans="1:51" ht="13.5" customHeight="1" x14ac:dyDescent="0.25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</row>
  </sheetData>
  <mergeCells count="17">
    <mergeCell ref="A17:F17"/>
    <mergeCell ref="G17:AU17"/>
    <mergeCell ref="A13:AV13"/>
    <mergeCell ref="A14:AV14"/>
    <mergeCell ref="A15:AV15"/>
    <mergeCell ref="A16:E16"/>
    <mergeCell ref="G16:AV16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1557-63BB-407F-A42B-1739812CC116}">
  <sheetPr>
    <outlinePr summaryRight="0"/>
  </sheetPr>
  <dimension ref="A1:BF172"/>
  <sheetViews>
    <sheetView showGridLines="0" view="pageBreakPreview" zoomScaleNormal="100" zoomScaleSheetLayoutView="100" workbookViewId="0">
      <selection activeCell="AG180" sqref="AG180"/>
    </sheetView>
  </sheetViews>
  <sheetFormatPr defaultColWidth="14.6640625" defaultRowHeight="13.5" customHeight="1" x14ac:dyDescent="0.15"/>
  <cols>
    <col min="1" max="1" width="6.5" style="287" customWidth="1"/>
    <col min="2" max="58" width="3.33203125" style="287" customWidth="1"/>
    <col min="59" max="253" width="14.6640625" style="287"/>
    <col min="254" max="254" width="6.5" style="287" customWidth="1"/>
    <col min="255" max="314" width="3.33203125" style="287" customWidth="1"/>
    <col min="315" max="509" width="14.6640625" style="287"/>
    <col min="510" max="510" width="6.5" style="287" customWidth="1"/>
    <col min="511" max="570" width="3.33203125" style="287" customWidth="1"/>
    <col min="571" max="765" width="14.6640625" style="287"/>
    <col min="766" max="766" width="6.5" style="287" customWidth="1"/>
    <col min="767" max="826" width="3.33203125" style="287" customWidth="1"/>
    <col min="827" max="1021" width="14.6640625" style="287"/>
    <col min="1022" max="1022" width="6.5" style="287" customWidth="1"/>
    <col min="1023" max="1082" width="3.33203125" style="287" customWidth="1"/>
    <col min="1083" max="1277" width="14.6640625" style="287"/>
    <col min="1278" max="1278" width="6.5" style="287" customWidth="1"/>
    <col min="1279" max="1338" width="3.33203125" style="287" customWidth="1"/>
    <col min="1339" max="1533" width="14.6640625" style="287"/>
    <col min="1534" max="1534" width="6.5" style="287" customWidth="1"/>
    <col min="1535" max="1594" width="3.33203125" style="287" customWidth="1"/>
    <col min="1595" max="1789" width="14.6640625" style="287"/>
    <col min="1790" max="1790" width="6.5" style="287" customWidth="1"/>
    <col min="1791" max="1850" width="3.33203125" style="287" customWidth="1"/>
    <col min="1851" max="2045" width="14.6640625" style="287"/>
    <col min="2046" max="2046" width="6.5" style="287" customWidth="1"/>
    <col min="2047" max="2106" width="3.33203125" style="287" customWidth="1"/>
    <col min="2107" max="2301" width="14.6640625" style="287"/>
    <col min="2302" max="2302" width="6.5" style="287" customWidth="1"/>
    <col min="2303" max="2362" width="3.33203125" style="287" customWidth="1"/>
    <col min="2363" max="2557" width="14.6640625" style="287"/>
    <col min="2558" max="2558" width="6.5" style="287" customWidth="1"/>
    <col min="2559" max="2618" width="3.33203125" style="287" customWidth="1"/>
    <col min="2619" max="2813" width="14.6640625" style="287"/>
    <col min="2814" max="2814" width="6.5" style="287" customWidth="1"/>
    <col min="2815" max="2874" width="3.33203125" style="287" customWidth="1"/>
    <col min="2875" max="3069" width="14.6640625" style="287"/>
    <col min="3070" max="3070" width="6.5" style="287" customWidth="1"/>
    <col min="3071" max="3130" width="3.33203125" style="287" customWidth="1"/>
    <col min="3131" max="3325" width="14.6640625" style="287"/>
    <col min="3326" max="3326" width="6.5" style="287" customWidth="1"/>
    <col min="3327" max="3386" width="3.33203125" style="287" customWidth="1"/>
    <col min="3387" max="3581" width="14.6640625" style="287"/>
    <col min="3582" max="3582" width="6.5" style="287" customWidth="1"/>
    <col min="3583" max="3642" width="3.33203125" style="287" customWidth="1"/>
    <col min="3643" max="3837" width="14.6640625" style="287"/>
    <col min="3838" max="3838" width="6.5" style="287" customWidth="1"/>
    <col min="3839" max="3898" width="3.33203125" style="287" customWidth="1"/>
    <col min="3899" max="4093" width="14.6640625" style="287"/>
    <col min="4094" max="4094" width="6.5" style="287" customWidth="1"/>
    <col min="4095" max="4154" width="3.33203125" style="287" customWidth="1"/>
    <col min="4155" max="4349" width="14.6640625" style="287"/>
    <col min="4350" max="4350" width="6.5" style="287" customWidth="1"/>
    <col min="4351" max="4410" width="3.33203125" style="287" customWidth="1"/>
    <col min="4411" max="4605" width="14.6640625" style="287"/>
    <col min="4606" max="4606" width="6.5" style="287" customWidth="1"/>
    <col min="4607" max="4666" width="3.33203125" style="287" customWidth="1"/>
    <col min="4667" max="4861" width="14.6640625" style="287"/>
    <col min="4862" max="4862" width="6.5" style="287" customWidth="1"/>
    <col min="4863" max="4922" width="3.33203125" style="287" customWidth="1"/>
    <col min="4923" max="5117" width="14.6640625" style="287"/>
    <col min="5118" max="5118" width="6.5" style="287" customWidth="1"/>
    <col min="5119" max="5178" width="3.33203125" style="287" customWidth="1"/>
    <col min="5179" max="5373" width="14.6640625" style="287"/>
    <col min="5374" max="5374" width="6.5" style="287" customWidth="1"/>
    <col min="5375" max="5434" width="3.33203125" style="287" customWidth="1"/>
    <col min="5435" max="5629" width="14.6640625" style="287"/>
    <col min="5630" max="5630" width="6.5" style="287" customWidth="1"/>
    <col min="5631" max="5690" width="3.33203125" style="287" customWidth="1"/>
    <col min="5691" max="5885" width="14.6640625" style="287"/>
    <col min="5886" max="5886" width="6.5" style="287" customWidth="1"/>
    <col min="5887" max="5946" width="3.33203125" style="287" customWidth="1"/>
    <col min="5947" max="6141" width="14.6640625" style="287"/>
    <col min="6142" max="6142" width="6.5" style="287" customWidth="1"/>
    <col min="6143" max="6202" width="3.33203125" style="287" customWidth="1"/>
    <col min="6203" max="6397" width="14.6640625" style="287"/>
    <col min="6398" max="6398" width="6.5" style="287" customWidth="1"/>
    <col min="6399" max="6458" width="3.33203125" style="287" customWidth="1"/>
    <col min="6459" max="6653" width="14.6640625" style="287"/>
    <col min="6654" max="6654" width="6.5" style="287" customWidth="1"/>
    <col min="6655" max="6714" width="3.33203125" style="287" customWidth="1"/>
    <col min="6715" max="6909" width="14.6640625" style="287"/>
    <col min="6910" max="6910" width="6.5" style="287" customWidth="1"/>
    <col min="6911" max="6970" width="3.33203125" style="287" customWidth="1"/>
    <col min="6971" max="7165" width="14.6640625" style="287"/>
    <col min="7166" max="7166" width="6.5" style="287" customWidth="1"/>
    <col min="7167" max="7226" width="3.33203125" style="287" customWidth="1"/>
    <col min="7227" max="7421" width="14.6640625" style="287"/>
    <col min="7422" max="7422" width="6.5" style="287" customWidth="1"/>
    <col min="7423" max="7482" width="3.33203125" style="287" customWidth="1"/>
    <col min="7483" max="7677" width="14.6640625" style="287"/>
    <col min="7678" max="7678" width="6.5" style="287" customWidth="1"/>
    <col min="7679" max="7738" width="3.33203125" style="287" customWidth="1"/>
    <col min="7739" max="7933" width="14.6640625" style="287"/>
    <col min="7934" max="7934" width="6.5" style="287" customWidth="1"/>
    <col min="7935" max="7994" width="3.33203125" style="287" customWidth="1"/>
    <col min="7995" max="8189" width="14.6640625" style="287"/>
    <col min="8190" max="8190" width="6.5" style="287" customWidth="1"/>
    <col min="8191" max="8250" width="3.33203125" style="287" customWidth="1"/>
    <col min="8251" max="8445" width="14.6640625" style="287"/>
    <col min="8446" max="8446" width="6.5" style="287" customWidth="1"/>
    <col min="8447" max="8506" width="3.33203125" style="287" customWidth="1"/>
    <col min="8507" max="8701" width="14.6640625" style="287"/>
    <col min="8702" max="8702" width="6.5" style="287" customWidth="1"/>
    <col min="8703" max="8762" width="3.33203125" style="287" customWidth="1"/>
    <col min="8763" max="8957" width="14.6640625" style="287"/>
    <col min="8958" max="8958" width="6.5" style="287" customWidth="1"/>
    <col min="8959" max="9018" width="3.33203125" style="287" customWidth="1"/>
    <col min="9019" max="9213" width="14.6640625" style="287"/>
    <col min="9214" max="9214" width="6.5" style="287" customWidth="1"/>
    <col min="9215" max="9274" width="3.33203125" style="287" customWidth="1"/>
    <col min="9275" max="9469" width="14.6640625" style="287"/>
    <col min="9470" max="9470" width="6.5" style="287" customWidth="1"/>
    <col min="9471" max="9530" width="3.33203125" style="287" customWidth="1"/>
    <col min="9531" max="9725" width="14.6640625" style="287"/>
    <col min="9726" max="9726" width="6.5" style="287" customWidth="1"/>
    <col min="9727" max="9786" width="3.33203125" style="287" customWidth="1"/>
    <col min="9787" max="9981" width="14.6640625" style="287"/>
    <col min="9982" max="9982" width="6.5" style="287" customWidth="1"/>
    <col min="9983" max="10042" width="3.33203125" style="287" customWidth="1"/>
    <col min="10043" max="10237" width="14.6640625" style="287"/>
    <col min="10238" max="10238" width="6.5" style="287" customWidth="1"/>
    <col min="10239" max="10298" width="3.33203125" style="287" customWidth="1"/>
    <col min="10299" max="10493" width="14.6640625" style="287"/>
    <col min="10494" max="10494" width="6.5" style="287" customWidth="1"/>
    <col min="10495" max="10554" width="3.33203125" style="287" customWidth="1"/>
    <col min="10555" max="10749" width="14.6640625" style="287"/>
    <col min="10750" max="10750" width="6.5" style="287" customWidth="1"/>
    <col min="10751" max="10810" width="3.33203125" style="287" customWidth="1"/>
    <col min="10811" max="11005" width="14.6640625" style="287"/>
    <col min="11006" max="11006" width="6.5" style="287" customWidth="1"/>
    <col min="11007" max="11066" width="3.33203125" style="287" customWidth="1"/>
    <col min="11067" max="11261" width="14.6640625" style="287"/>
    <col min="11262" max="11262" width="6.5" style="287" customWidth="1"/>
    <col min="11263" max="11322" width="3.33203125" style="287" customWidth="1"/>
    <col min="11323" max="11517" width="14.6640625" style="287"/>
    <col min="11518" max="11518" width="6.5" style="287" customWidth="1"/>
    <col min="11519" max="11578" width="3.33203125" style="287" customWidth="1"/>
    <col min="11579" max="11773" width="14.6640625" style="287"/>
    <col min="11774" max="11774" width="6.5" style="287" customWidth="1"/>
    <col min="11775" max="11834" width="3.33203125" style="287" customWidth="1"/>
    <col min="11835" max="12029" width="14.6640625" style="287"/>
    <col min="12030" max="12030" width="6.5" style="287" customWidth="1"/>
    <col min="12031" max="12090" width="3.33203125" style="287" customWidth="1"/>
    <col min="12091" max="12285" width="14.6640625" style="287"/>
    <col min="12286" max="12286" width="6.5" style="287" customWidth="1"/>
    <col min="12287" max="12346" width="3.33203125" style="287" customWidth="1"/>
    <col min="12347" max="12541" width="14.6640625" style="287"/>
    <col min="12542" max="12542" width="6.5" style="287" customWidth="1"/>
    <col min="12543" max="12602" width="3.33203125" style="287" customWidth="1"/>
    <col min="12603" max="12797" width="14.6640625" style="287"/>
    <col min="12798" max="12798" width="6.5" style="287" customWidth="1"/>
    <col min="12799" max="12858" width="3.33203125" style="287" customWidth="1"/>
    <col min="12859" max="13053" width="14.6640625" style="287"/>
    <col min="13054" max="13054" width="6.5" style="287" customWidth="1"/>
    <col min="13055" max="13114" width="3.33203125" style="287" customWidth="1"/>
    <col min="13115" max="13309" width="14.6640625" style="287"/>
    <col min="13310" max="13310" width="6.5" style="287" customWidth="1"/>
    <col min="13311" max="13370" width="3.33203125" style="287" customWidth="1"/>
    <col min="13371" max="13565" width="14.6640625" style="287"/>
    <col min="13566" max="13566" width="6.5" style="287" customWidth="1"/>
    <col min="13567" max="13626" width="3.33203125" style="287" customWidth="1"/>
    <col min="13627" max="13821" width="14.6640625" style="287"/>
    <col min="13822" max="13822" width="6.5" style="287" customWidth="1"/>
    <col min="13823" max="13882" width="3.33203125" style="287" customWidth="1"/>
    <col min="13883" max="14077" width="14.6640625" style="287"/>
    <col min="14078" max="14078" width="6.5" style="287" customWidth="1"/>
    <col min="14079" max="14138" width="3.33203125" style="287" customWidth="1"/>
    <col min="14139" max="14333" width="14.6640625" style="287"/>
    <col min="14334" max="14334" width="6.5" style="287" customWidth="1"/>
    <col min="14335" max="14394" width="3.33203125" style="287" customWidth="1"/>
    <col min="14395" max="14589" width="14.6640625" style="287"/>
    <col min="14590" max="14590" width="6.5" style="287" customWidth="1"/>
    <col min="14591" max="14650" width="3.33203125" style="287" customWidth="1"/>
    <col min="14651" max="14845" width="14.6640625" style="287"/>
    <col min="14846" max="14846" width="6.5" style="287" customWidth="1"/>
    <col min="14847" max="14906" width="3.33203125" style="287" customWidth="1"/>
    <col min="14907" max="15101" width="14.6640625" style="287"/>
    <col min="15102" max="15102" width="6.5" style="287" customWidth="1"/>
    <col min="15103" max="15162" width="3.33203125" style="287" customWidth="1"/>
    <col min="15163" max="15357" width="14.6640625" style="287"/>
    <col min="15358" max="15358" width="6.5" style="287" customWidth="1"/>
    <col min="15359" max="15418" width="3.33203125" style="287" customWidth="1"/>
    <col min="15419" max="15613" width="14.6640625" style="287"/>
    <col min="15614" max="15614" width="6.5" style="287" customWidth="1"/>
    <col min="15615" max="15674" width="3.33203125" style="287" customWidth="1"/>
    <col min="15675" max="15869" width="14.6640625" style="287"/>
    <col min="15870" max="15870" width="6.5" style="287" customWidth="1"/>
    <col min="15871" max="15930" width="3.33203125" style="287" customWidth="1"/>
    <col min="15931" max="16125" width="14.6640625" style="287"/>
    <col min="16126" max="16126" width="6.5" style="287" customWidth="1"/>
    <col min="16127" max="16186" width="3.33203125" style="287" customWidth="1"/>
    <col min="16187" max="16384" width="14.6640625" style="287"/>
  </cols>
  <sheetData>
    <row r="1" spans="1:58" ht="7.5" customHeight="1" x14ac:dyDescent="0.15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</row>
    <row r="2" spans="1:58" ht="19.5" customHeight="1" x14ac:dyDescent="0.15">
      <c r="A2" s="288" t="s">
        <v>178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58" ht="11.25" customHeight="1" x14ac:dyDescent="0.15">
      <c r="A3" s="413" t="s">
        <v>179</v>
      </c>
      <c r="B3" s="413" t="s">
        <v>180</v>
      </c>
      <c r="C3" s="413"/>
      <c r="D3" s="413"/>
      <c r="E3" s="413"/>
      <c r="F3" s="426" t="s">
        <v>181</v>
      </c>
      <c r="G3" s="413" t="s">
        <v>182</v>
      </c>
      <c r="H3" s="413"/>
      <c r="I3" s="413"/>
      <c r="J3" s="426" t="s">
        <v>183</v>
      </c>
      <c r="K3" s="413" t="s">
        <v>184</v>
      </c>
      <c r="L3" s="413"/>
      <c r="M3" s="413"/>
      <c r="N3" s="289"/>
      <c r="O3" s="413" t="s">
        <v>185</v>
      </c>
      <c r="P3" s="413"/>
      <c r="Q3" s="413"/>
      <c r="R3" s="413"/>
      <c r="S3" s="426" t="s">
        <v>186</v>
      </c>
      <c r="T3" s="413" t="s">
        <v>187</v>
      </c>
      <c r="U3" s="413"/>
      <c r="V3" s="413"/>
      <c r="W3" s="426" t="s">
        <v>188</v>
      </c>
      <c r="X3" s="413" t="s">
        <v>189</v>
      </c>
      <c r="Y3" s="413"/>
      <c r="Z3" s="413"/>
      <c r="AA3" s="426" t="s">
        <v>190</v>
      </c>
      <c r="AB3" s="413" t="s">
        <v>191</v>
      </c>
      <c r="AC3" s="413"/>
      <c r="AD3" s="413"/>
      <c r="AE3" s="413"/>
      <c r="AF3" s="426" t="s">
        <v>192</v>
      </c>
      <c r="AG3" s="413" t="s">
        <v>193</v>
      </c>
      <c r="AH3" s="413"/>
      <c r="AI3" s="413"/>
      <c r="AJ3" s="426" t="s">
        <v>194</v>
      </c>
      <c r="AK3" s="413" t="s">
        <v>195</v>
      </c>
      <c r="AL3" s="413"/>
      <c r="AM3" s="413"/>
      <c r="AN3" s="413"/>
      <c r="AO3" s="413" t="s">
        <v>196</v>
      </c>
      <c r="AP3" s="413"/>
      <c r="AQ3" s="413"/>
      <c r="AR3" s="413"/>
      <c r="AS3" s="426" t="s">
        <v>197</v>
      </c>
      <c r="AT3" s="413" t="s">
        <v>198</v>
      </c>
      <c r="AU3" s="413"/>
      <c r="AV3" s="413"/>
      <c r="AW3" s="426" t="s">
        <v>199</v>
      </c>
      <c r="AX3" s="413" t="s">
        <v>200</v>
      </c>
      <c r="AY3" s="413"/>
      <c r="AZ3" s="413"/>
      <c r="BA3" s="413"/>
    </row>
    <row r="4" spans="1:58" ht="60.75" customHeight="1" x14ac:dyDescent="0.15">
      <c r="A4" s="413"/>
      <c r="B4" s="290" t="s">
        <v>201</v>
      </c>
      <c r="C4" s="290" t="s">
        <v>202</v>
      </c>
      <c r="D4" s="290" t="s">
        <v>203</v>
      </c>
      <c r="E4" s="290" t="s">
        <v>204</v>
      </c>
      <c r="F4" s="427"/>
      <c r="G4" s="290" t="s">
        <v>205</v>
      </c>
      <c r="H4" s="290" t="s">
        <v>206</v>
      </c>
      <c r="I4" s="290" t="s">
        <v>207</v>
      </c>
      <c r="J4" s="427"/>
      <c r="K4" s="290" t="s">
        <v>208</v>
      </c>
      <c r="L4" s="290" t="s">
        <v>209</v>
      </c>
      <c r="M4" s="290" t="s">
        <v>210</v>
      </c>
      <c r="N4" s="290" t="s">
        <v>211</v>
      </c>
      <c r="O4" s="290" t="s">
        <v>201</v>
      </c>
      <c r="P4" s="290" t="s">
        <v>202</v>
      </c>
      <c r="Q4" s="290" t="s">
        <v>203</v>
      </c>
      <c r="R4" s="290" t="s">
        <v>204</v>
      </c>
      <c r="S4" s="427"/>
      <c r="T4" s="290" t="s">
        <v>212</v>
      </c>
      <c r="U4" s="290" t="s">
        <v>213</v>
      </c>
      <c r="V4" s="290" t="s">
        <v>214</v>
      </c>
      <c r="W4" s="427"/>
      <c r="X4" s="290" t="s">
        <v>215</v>
      </c>
      <c r="Y4" s="290" t="s">
        <v>216</v>
      </c>
      <c r="Z4" s="290" t="s">
        <v>217</v>
      </c>
      <c r="AA4" s="427"/>
      <c r="AB4" s="290" t="s">
        <v>215</v>
      </c>
      <c r="AC4" s="290" t="s">
        <v>216</v>
      </c>
      <c r="AD4" s="290" t="s">
        <v>217</v>
      </c>
      <c r="AE4" s="290" t="s">
        <v>218</v>
      </c>
      <c r="AF4" s="427"/>
      <c r="AG4" s="290" t="s">
        <v>205</v>
      </c>
      <c r="AH4" s="290" t="s">
        <v>206</v>
      </c>
      <c r="AI4" s="290" t="s">
        <v>207</v>
      </c>
      <c r="AJ4" s="427"/>
      <c r="AK4" s="290" t="s">
        <v>219</v>
      </c>
      <c r="AL4" s="290" t="s">
        <v>220</v>
      </c>
      <c r="AM4" s="290" t="s">
        <v>221</v>
      </c>
      <c r="AN4" s="290" t="s">
        <v>222</v>
      </c>
      <c r="AO4" s="290" t="s">
        <v>201</v>
      </c>
      <c r="AP4" s="290" t="s">
        <v>202</v>
      </c>
      <c r="AQ4" s="290" t="s">
        <v>203</v>
      </c>
      <c r="AR4" s="290" t="s">
        <v>204</v>
      </c>
      <c r="AS4" s="427"/>
      <c r="AT4" s="290" t="s">
        <v>205</v>
      </c>
      <c r="AU4" s="290" t="s">
        <v>206</v>
      </c>
      <c r="AV4" s="290" t="s">
        <v>207</v>
      </c>
      <c r="AW4" s="427"/>
      <c r="AX4" s="290" t="s">
        <v>208</v>
      </c>
      <c r="AY4" s="290" t="s">
        <v>209</v>
      </c>
      <c r="AZ4" s="290" t="s">
        <v>210</v>
      </c>
      <c r="BA4" s="291" t="s">
        <v>223</v>
      </c>
    </row>
    <row r="5" spans="1:58" ht="9.75" customHeight="1" x14ac:dyDescent="0.15">
      <c r="A5" s="413"/>
      <c r="B5" s="292" t="s">
        <v>224</v>
      </c>
      <c r="C5" s="292" t="s">
        <v>225</v>
      </c>
      <c r="D5" s="292" t="s">
        <v>226</v>
      </c>
      <c r="E5" s="292" t="s">
        <v>227</v>
      </c>
      <c r="F5" s="292" t="s">
        <v>228</v>
      </c>
      <c r="G5" s="292" t="s">
        <v>229</v>
      </c>
      <c r="H5" s="292" t="s">
        <v>230</v>
      </c>
      <c r="I5" s="292" t="s">
        <v>231</v>
      </c>
      <c r="J5" s="292" t="s">
        <v>232</v>
      </c>
      <c r="K5" s="292" t="s">
        <v>233</v>
      </c>
      <c r="L5" s="292" t="s">
        <v>234</v>
      </c>
      <c r="M5" s="292" t="s">
        <v>235</v>
      </c>
      <c r="N5" s="292" t="s">
        <v>236</v>
      </c>
      <c r="O5" s="292" t="s">
        <v>237</v>
      </c>
      <c r="P5" s="292" t="s">
        <v>238</v>
      </c>
      <c r="Q5" s="292" t="s">
        <v>239</v>
      </c>
      <c r="R5" s="292" t="s">
        <v>240</v>
      </c>
      <c r="S5" s="292" t="s">
        <v>241</v>
      </c>
      <c r="T5" s="292" t="s">
        <v>242</v>
      </c>
      <c r="U5" s="292" t="s">
        <v>243</v>
      </c>
      <c r="V5" s="292" t="s">
        <v>244</v>
      </c>
      <c r="W5" s="292" t="s">
        <v>245</v>
      </c>
      <c r="X5" s="292" t="s">
        <v>246</v>
      </c>
      <c r="Y5" s="292" t="s">
        <v>247</v>
      </c>
      <c r="Z5" s="292" t="s">
        <v>248</v>
      </c>
      <c r="AA5" s="292" t="s">
        <v>249</v>
      </c>
      <c r="AB5" s="292" t="s">
        <v>250</v>
      </c>
      <c r="AC5" s="292" t="s">
        <v>251</v>
      </c>
      <c r="AD5" s="292" t="s">
        <v>252</v>
      </c>
      <c r="AE5" s="292" t="s">
        <v>253</v>
      </c>
      <c r="AF5" s="292" t="s">
        <v>254</v>
      </c>
      <c r="AG5" s="292" t="s">
        <v>255</v>
      </c>
      <c r="AH5" s="292" t="s">
        <v>256</v>
      </c>
      <c r="AI5" s="292" t="s">
        <v>257</v>
      </c>
      <c r="AJ5" s="292" t="s">
        <v>258</v>
      </c>
      <c r="AK5" s="292" t="s">
        <v>259</v>
      </c>
      <c r="AL5" s="292" t="s">
        <v>260</v>
      </c>
      <c r="AM5" s="292" t="s">
        <v>261</v>
      </c>
      <c r="AN5" s="292" t="s">
        <v>262</v>
      </c>
      <c r="AO5" s="292" t="s">
        <v>263</v>
      </c>
      <c r="AP5" s="292" t="s">
        <v>264</v>
      </c>
      <c r="AQ5" s="292" t="s">
        <v>265</v>
      </c>
      <c r="AR5" s="292" t="s">
        <v>266</v>
      </c>
      <c r="AS5" s="292" t="s">
        <v>267</v>
      </c>
      <c r="AT5" s="292" t="s">
        <v>268</v>
      </c>
      <c r="AU5" s="292" t="s">
        <v>269</v>
      </c>
      <c r="AV5" s="292" t="s">
        <v>270</v>
      </c>
      <c r="AW5" s="292" t="s">
        <v>271</v>
      </c>
      <c r="AX5" s="292" t="s">
        <v>272</v>
      </c>
      <c r="AY5" s="292" t="s">
        <v>273</v>
      </c>
      <c r="AZ5" s="292" t="s">
        <v>274</v>
      </c>
      <c r="BA5" s="293" t="s">
        <v>275</v>
      </c>
    </row>
    <row r="6" spans="1:58" ht="13.5" hidden="1" customHeight="1" x14ac:dyDescent="0.15">
      <c r="A6" s="292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401"/>
      <c r="AV6" s="401"/>
      <c r="AW6" s="401"/>
      <c r="AX6" s="401"/>
      <c r="AY6" s="401"/>
      <c r="AZ6" s="401"/>
    </row>
    <row r="7" spans="1:58" ht="13.5" hidden="1" customHeight="1" x14ac:dyDescent="0.15">
      <c r="A7" s="408" t="s">
        <v>276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</row>
    <row r="8" spans="1:58" ht="13.5" hidden="1" customHeight="1" x14ac:dyDescent="0.15">
      <c r="A8" s="408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</row>
    <row r="9" spans="1:58" ht="13.5" hidden="1" customHeight="1" x14ac:dyDescent="0.15">
      <c r="A9" s="292"/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1"/>
      <c r="AO9" s="401"/>
      <c r="AP9" s="401"/>
      <c r="AQ9" s="401"/>
      <c r="AR9" s="401"/>
      <c r="AS9" s="401"/>
      <c r="AT9" s="401"/>
      <c r="AU9" s="401"/>
      <c r="AV9" s="401"/>
      <c r="AW9" s="401"/>
      <c r="AX9" s="401"/>
      <c r="AY9" s="401"/>
      <c r="AZ9" s="401"/>
    </row>
    <row r="10" spans="1:58" ht="13.5" hidden="1" customHeight="1" x14ac:dyDescent="0.15">
      <c r="A10" s="408" t="s">
        <v>277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09"/>
      <c r="AS10" s="409"/>
      <c r="AT10" s="409"/>
      <c r="AU10" s="409"/>
      <c r="AV10" s="409"/>
      <c r="AW10" s="409"/>
      <c r="AX10" s="409"/>
      <c r="AY10" s="409"/>
      <c r="AZ10" s="409"/>
      <c r="BA10" s="294"/>
      <c r="BB10" s="294"/>
      <c r="BC10" s="286"/>
      <c r="BD10" s="294"/>
      <c r="BE10" s="294"/>
      <c r="BF10" s="286"/>
    </row>
    <row r="11" spans="1:58" ht="13.5" hidden="1" customHeight="1" x14ac:dyDescent="0.15">
      <c r="A11" s="408"/>
      <c r="B11" s="40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09"/>
      <c r="AR11" s="409"/>
      <c r="AS11" s="409"/>
      <c r="AT11" s="409"/>
      <c r="AU11" s="409"/>
      <c r="AV11" s="409"/>
      <c r="AW11" s="409"/>
      <c r="AX11" s="409"/>
      <c r="AY11" s="409"/>
      <c r="AZ11" s="409"/>
      <c r="BA11" s="294"/>
      <c r="BB11" s="294"/>
      <c r="BC11" s="286"/>
      <c r="BD11" s="294"/>
      <c r="BE11" s="294"/>
      <c r="BF11" s="286"/>
    </row>
    <row r="12" spans="1:58" ht="13.5" hidden="1" customHeight="1" x14ac:dyDescent="0.15">
      <c r="A12" s="292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401"/>
      <c r="AS12" s="401"/>
      <c r="AT12" s="401"/>
      <c r="AU12" s="401"/>
      <c r="AV12" s="401"/>
      <c r="AW12" s="401"/>
      <c r="AX12" s="401"/>
      <c r="AY12" s="401"/>
      <c r="AZ12" s="401"/>
      <c r="BA12" s="294"/>
      <c r="BB12" s="294"/>
      <c r="BC12" s="286"/>
      <c r="BD12" s="294"/>
      <c r="BE12" s="294"/>
      <c r="BF12" s="286"/>
    </row>
    <row r="13" spans="1:58" ht="13.5" hidden="1" customHeight="1" x14ac:dyDescent="0.15">
      <c r="A13" s="408" t="s">
        <v>278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294"/>
      <c r="BB13" s="294"/>
      <c r="BC13" s="286"/>
      <c r="BD13" s="294"/>
      <c r="BE13" s="294"/>
      <c r="BF13" s="286"/>
    </row>
    <row r="14" spans="1:58" ht="13.5" hidden="1" customHeight="1" x14ac:dyDescent="0.15">
      <c r="A14" s="408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294"/>
      <c r="BB14" s="294"/>
      <c r="BC14" s="286"/>
      <c r="BD14" s="294"/>
      <c r="BE14" s="294"/>
      <c r="BF14" s="286"/>
    </row>
    <row r="15" spans="1:58" ht="13.5" hidden="1" customHeight="1" x14ac:dyDescent="0.15">
      <c r="A15" s="292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401"/>
      <c r="AY15" s="401"/>
      <c r="AZ15" s="401"/>
      <c r="BA15" s="294"/>
      <c r="BB15" s="294"/>
      <c r="BC15" s="286"/>
      <c r="BD15" s="294"/>
      <c r="BE15" s="294"/>
      <c r="BF15" s="286"/>
    </row>
    <row r="16" spans="1:58" ht="13.5" hidden="1" customHeight="1" x14ac:dyDescent="0.15">
      <c r="A16" s="408" t="s">
        <v>279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294"/>
      <c r="BB16" s="294"/>
      <c r="BC16" s="286"/>
      <c r="BD16" s="294"/>
      <c r="BE16" s="294"/>
      <c r="BF16" s="286"/>
    </row>
    <row r="17" spans="1:58" ht="13.5" hidden="1" customHeight="1" x14ac:dyDescent="0.15">
      <c r="A17" s="408"/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294"/>
      <c r="BB17" s="294"/>
      <c r="BC17" s="286"/>
      <c r="BD17" s="294"/>
      <c r="BE17" s="294"/>
      <c r="BF17" s="286"/>
    </row>
    <row r="18" spans="1:58" ht="13.5" hidden="1" customHeight="1" x14ac:dyDescent="0.15">
      <c r="A18" s="292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1"/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294"/>
      <c r="BB18" s="294"/>
      <c r="BC18" s="286"/>
      <c r="BD18" s="294"/>
      <c r="BE18" s="294"/>
      <c r="BF18" s="286"/>
    </row>
    <row r="19" spans="1:58" ht="13.5" hidden="1" customHeight="1" x14ac:dyDescent="0.15">
      <c r="A19" s="408" t="s">
        <v>280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294"/>
      <c r="BB19" s="294"/>
      <c r="BC19" s="286"/>
      <c r="BD19" s="294"/>
      <c r="BE19" s="294"/>
      <c r="BF19" s="286"/>
    </row>
    <row r="20" spans="1:58" ht="13.5" hidden="1" customHeight="1" x14ac:dyDescent="0.15">
      <c r="A20" s="408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294"/>
      <c r="BB20" s="294"/>
      <c r="BC20" s="286"/>
      <c r="BD20" s="294"/>
      <c r="BE20" s="294"/>
      <c r="BF20" s="286"/>
    </row>
    <row r="21" spans="1:58" ht="13.5" hidden="1" customHeight="1" x14ac:dyDescent="0.15"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94"/>
      <c r="BB21" s="294"/>
      <c r="BC21" s="286"/>
      <c r="BD21" s="294"/>
      <c r="BE21" s="294"/>
      <c r="BF21" s="286"/>
    </row>
    <row r="22" spans="1:58" ht="13.5" hidden="1" customHeight="1" x14ac:dyDescent="0.15">
      <c r="A22" s="408" t="s">
        <v>281</v>
      </c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294"/>
      <c r="BB22" s="294"/>
      <c r="BC22" s="286"/>
      <c r="BD22" s="294"/>
      <c r="BE22" s="294"/>
      <c r="BF22" s="286"/>
    </row>
    <row r="23" spans="1:58" ht="13.5" hidden="1" customHeight="1" x14ac:dyDescent="0.15">
      <c r="A23" s="408"/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294"/>
      <c r="BB23" s="294"/>
      <c r="BC23" s="286"/>
      <c r="BD23" s="294"/>
      <c r="BE23" s="294"/>
      <c r="BF23" s="286"/>
    </row>
    <row r="24" spans="1:58" ht="13.5" hidden="1" customHeight="1" x14ac:dyDescent="0.15">
      <c r="A24" s="292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94"/>
      <c r="BB24" s="294"/>
      <c r="BC24" s="286"/>
      <c r="BD24" s="294"/>
      <c r="BE24" s="294"/>
      <c r="BF24" s="286"/>
    </row>
    <row r="25" spans="1:58" ht="13.5" hidden="1" customHeight="1" x14ac:dyDescent="0.15">
      <c r="A25" s="408" t="s">
        <v>282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294"/>
      <c r="BB25" s="294"/>
      <c r="BC25" s="286"/>
      <c r="BD25" s="294"/>
      <c r="BE25" s="294"/>
      <c r="BF25" s="286"/>
    </row>
    <row r="26" spans="1:58" ht="13.5" hidden="1" customHeight="1" x14ac:dyDescent="0.15">
      <c r="A26" s="408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294"/>
      <c r="BB26" s="294"/>
      <c r="BC26" s="286"/>
      <c r="BD26" s="294"/>
      <c r="BE26" s="294"/>
      <c r="BF26" s="286"/>
    </row>
    <row r="27" spans="1:58" ht="13.5" hidden="1" customHeight="1" x14ac:dyDescent="0.15">
      <c r="A27" s="292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94"/>
      <c r="BB27" s="294"/>
      <c r="BC27" s="286"/>
      <c r="BD27" s="294"/>
      <c r="BE27" s="294"/>
      <c r="BF27" s="286"/>
    </row>
    <row r="28" spans="1:58" ht="13.5" hidden="1" customHeight="1" x14ac:dyDescent="0.15">
      <c r="A28" s="408" t="s">
        <v>283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294"/>
      <c r="BB28" s="294"/>
      <c r="BC28" s="286"/>
      <c r="BD28" s="294"/>
      <c r="BE28" s="294"/>
      <c r="BF28" s="286"/>
    </row>
    <row r="29" spans="1:58" ht="13.5" hidden="1" customHeight="1" x14ac:dyDescent="0.15">
      <c r="A29" s="408"/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294"/>
      <c r="BB29" s="294"/>
      <c r="BC29" s="286"/>
      <c r="BD29" s="294"/>
      <c r="BE29" s="294"/>
      <c r="BF29" s="286"/>
    </row>
    <row r="30" spans="1:58" ht="13.5" hidden="1" customHeight="1" x14ac:dyDescent="0.15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94"/>
      <c r="BB30" s="294"/>
      <c r="BC30" s="286"/>
      <c r="BD30" s="294"/>
      <c r="BE30" s="294"/>
      <c r="BF30" s="286"/>
    </row>
    <row r="31" spans="1:58" ht="13.5" hidden="1" customHeight="1" x14ac:dyDescent="0.15">
      <c r="A31" s="408" t="s">
        <v>284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294"/>
      <c r="BB31" s="294"/>
      <c r="BC31" s="286"/>
      <c r="BD31" s="294"/>
      <c r="BE31" s="294"/>
      <c r="BF31" s="286"/>
    </row>
    <row r="32" spans="1:58" ht="13.5" hidden="1" customHeight="1" x14ac:dyDescent="0.15">
      <c r="A32" s="408"/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294"/>
      <c r="BB32" s="294"/>
      <c r="BC32" s="286"/>
      <c r="BD32" s="294"/>
      <c r="BE32" s="294"/>
      <c r="BF32" s="286"/>
    </row>
    <row r="33" spans="1:58" ht="13.5" hidden="1" customHeight="1" x14ac:dyDescent="0.15">
      <c r="A33" s="292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94"/>
      <c r="BB33" s="294"/>
      <c r="BC33" s="286"/>
      <c r="BD33" s="294"/>
      <c r="BE33" s="294"/>
      <c r="BF33" s="286"/>
    </row>
    <row r="34" spans="1:58" ht="13.5" hidden="1" customHeight="1" x14ac:dyDescent="0.15">
      <c r="A34" s="408" t="s">
        <v>285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294"/>
      <c r="BB34" s="294"/>
      <c r="BC34" s="286"/>
      <c r="BD34" s="294"/>
      <c r="BE34" s="294"/>
      <c r="BF34" s="286"/>
    </row>
    <row r="35" spans="1:58" ht="13.5" hidden="1" customHeight="1" x14ac:dyDescent="0.15">
      <c r="A35" s="408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  <c r="AU35" s="409"/>
      <c r="AV35" s="409"/>
      <c r="AW35" s="409"/>
      <c r="AX35" s="409"/>
      <c r="AY35" s="409"/>
      <c r="AZ35" s="409"/>
      <c r="BA35" s="294"/>
      <c r="BB35" s="294"/>
      <c r="BC35" s="286"/>
      <c r="BD35" s="294"/>
      <c r="BE35" s="294"/>
      <c r="BF35" s="286"/>
    </row>
    <row r="36" spans="1:58" ht="13.5" hidden="1" customHeight="1" x14ac:dyDescent="0.15">
      <c r="A36" s="292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94"/>
      <c r="BB36" s="294"/>
      <c r="BC36" s="286"/>
      <c r="BD36" s="294"/>
      <c r="BE36" s="294"/>
      <c r="BF36" s="286"/>
    </row>
    <row r="37" spans="1:58" ht="13.5" hidden="1" customHeight="1" x14ac:dyDescent="0.15">
      <c r="A37" s="408" t="s">
        <v>286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294"/>
      <c r="BB37" s="294"/>
      <c r="BC37" s="286"/>
      <c r="BD37" s="294"/>
      <c r="BE37" s="294"/>
      <c r="BF37" s="286"/>
    </row>
    <row r="38" spans="1:58" ht="13.5" hidden="1" customHeight="1" x14ac:dyDescent="0.15">
      <c r="A38" s="408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9"/>
      <c r="AO38" s="409"/>
      <c r="AP38" s="409"/>
      <c r="AQ38" s="409"/>
      <c r="AR38" s="409"/>
      <c r="AS38" s="409"/>
      <c r="AT38" s="409"/>
      <c r="AU38" s="409"/>
      <c r="AV38" s="409"/>
      <c r="AW38" s="409"/>
      <c r="AX38" s="409"/>
      <c r="AY38" s="409"/>
      <c r="AZ38" s="409"/>
      <c r="BA38" s="294"/>
      <c r="BB38" s="294"/>
      <c r="BC38" s="286"/>
      <c r="BD38" s="294"/>
      <c r="BE38" s="294"/>
      <c r="BF38" s="286"/>
    </row>
    <row r="39" spans="1:58" ht="2.25" customHeight="1" x14ac:dyDescent="0.15">
      <c r="A39" s="292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294"/>
      <c r="BB39" s="294"/>
      <c r="BC39" s="286"/>
      <c r="BD39" s="294"/>
      <c r="BE39" s="294"/>
      <c r="BF39" s="286"/>
    </row>
    <row r="40" spans="1:58" ht="3" customHeight="1" x14ac:dyDescent="0.15">
      <c r="A40" s="408" t="s">
        <v>276</v>
      </c>
      <c r="B40" s="419">
        <v>1</v>
      </c>
      <c r="C40" s="419">
        <v>1</v>
      </c>
      <c r="D40" s="419">
        <v>1</v>
      </c>
      <c r="E40" s="419">
        <v>1</v>
      </c>
      <c r="F40" s="419">
        <v>1</v>
      </c>
      <c r="G40" s="419">
        <v>1</v>
      </c>
      <c r="H40" s="420">
        <v>17</v>
      </c>
      <c r="I40" s="419">
        <v>1</v>
      </c>
      <c r="J40" s="419">
        <v>1</v>
      </c>
      <c r="K40" s="419">
        <v>1</v>
      </c>
      <c r="L40" s="419">
        <v>1</v>
      </c>
      <c r="M40" s="419">
        <v>1</v>
      </c>
      <c r="N40" s="419">
        <v>1</v>
      </c>
      <c r="O40" s="419">
        <v>1</v>
      </c>
      <c r="P40" s="419">
        <v>1</v>
      </c>
      <c r="Q40" s="419">
        <v>1</v>
      </c>
      <c r="R40" s="419">
        <v>1</v>
      </c>
      <c r="S40" s="417" t="s">
        <v>287</v>
      </c>
      <c r="T40" s="417" t="s">
        <v>287</v>
      </c>
      <c r="U40" s="419">
        <v>1</v>
      </c>
      <c r="V40" s="419">
        <v>1</v>
      </c>
      <c r="W40" s="419">
        <v>1</v>
      </c>
      <c r="X40" s="419">
        <v>1</v>
      </c>
      <c r="Y40" s="419">
        <v>1</v>
      </c>
      <c r="Z40" s="419">
        <v>1</v>
      </c>
      <c r="AA40" s="420">
        <v>22</v>
      </c>
      <c r="AB40" s="419">
        <v>1</v>
      </c>
      <c r="AC40" s="419">
        <v>1</v>
      </c>
      <c r="AD40" s="419">
        <v>1</v>
      </c>
      <c r="AE40" s="419">
        <v>1</v>
      </c>
      <c r="AF40" s="419">
        <v>1</v>
      </c>
      <c r="AG40" s="419">
        <v>1</v>
      </c>
      <c r="AH40" s="419">
        <v>1</v>
      </c>
      <c r="AI40" s="419">
        <v>1</v>
      </c>
      <c r="AJ40" s="419">
        <v>1</v>
      </c>
      <c r="AK40" s="419">
        <v>1</v>
      </c>
      <c r="AL40" s="419">
        <v>1</v>
      </c>
      <c r="AM40" s="419">
        <v>1</v>
      </c>
      <c r="AN40" s="419">
        <v>1</v>
      </c>
      <c r="AO40" s="419">
        <v>1</v>
      </c>
      <c r="AP40" s="419">
        <v>1</v>
      </c>
      <c r="AQ40" s="417" t="s">
        <v>288</v>
      </c>
      <c r="AR40" s="417" t="s">
        <v>288</v>
      </c>
      <c r="AS40" s="417" t="s">
        <v>287</v>
      </c>
      <c r="AT40" s="417" t="s">
        <v>287</v>
      </c>
      <c r="AU40" s="417" t="s">
        <v>287</v>
      </c>
      <c r="AV40" s="417" t="s">
        <v>287</v>
      </c>
      <c r="AW40" s="417" t="s">
        <v>287</v>
      </c>
      <c r="AX40" s="417" t="s">
        <v>287</v>
      </c>
      <c r="AY40" s="417" t="s">
        <v>287</v>
      </c>
      <c r="AZ40" s="417" t="s">
        <v>287</v>
      </c>
      <c r="BA40" s="422" t="s">
        <v>287</v>
      </c>
      <c r="BB40" s="294"/>
      <c r="BC40" s="286"/>
      <c r="BD40" s="294"/>
      <c r="BE40" s="294"/>
      <c r="BF40" s="286"/>
    </row>
    <row r="41" spans="1:58" ht="3" customHeight="1" x14ac:dyDescent="0.15">
      <c r="A41" s="408"/>
      <c r="B41" s="419"/>
      <c r="C41" s="419"/>
      <c r="D41" s="419"/>
      <c r="E41" s="419"/>
      <c r="F41" s="419"/>
      <c r="G41" s="419"/>
      <c r="H41" s="420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7"/>
      <c r="T41" s="417"/>
      <c r="U41" s="419"/>
      <c r="V41" s="419"/>
      <c r="W41" s="419"/>
      <c r="X41" s="419"/>
      <c r="Y41" s="419"/>
      <c r="Z41" s="419"/>
      <c r="AA41" s="420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22"/>
      <c r="BB41" s="294"/>
      <c r="BC41" s="286"/>
      <c r="BD41" s="294"/>
      <c r="BE41" s="294"/>
      <c r="BF41" s="286"/>
    </row>
    <row r="42" spans="1:58" ht="3" customHeight="1" x14ac:dyDescent="0.15">
      <c r="A42" s="408"/>
      <c r="B42" s="419"/>
      <c r="C42" s="419"/>
      <c r="D42" s="419"/>
      <c r="E42" s="419"/>
      <c r="F42" s="419"/>
      <c r="G42" s="419"/>
      <c r="H42" s="420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7"/>
      <c r="T42" s="417"/>
      <c r="U42" s="419"/>
      <c r="V42" s="419"/>
      <c r="W42" s="419"/>
      <c r="X42" s="419"/>
      <c r="Y42" s="419"/>
      <c r="Z42" s="419"/>
      <c r="AA42" s="420"/>
      <c r="AB42" s="419"/>
      <c r="AC42" s="419"/>
      <c r="AD42" s="419"/>
      <c r="AE42" s="419"/>
      <c r="AF42" s="419"/>
      <c r="AG42" s="419"/>
      <c r="AH42" s="419"/>
      <c r="AI42" s="419"/>
      <c r="AJ42" s="419"/>
      <c r="AK42" s="419"/>
      <c r="AL42" s="419"/>
      <c r="AM42" s="419"/>
      <c r="AN42" s="419"/>
      <c r="AO42" s="419"/>
      <c r="AP42" s="419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22"/>
      <c r="BB42" s="294"/>
      <c r="BC42" s="286"/>
      <c r="BD42" s="294"/>
      <c r="BE42" s="294"/>
      <c r="BF42" s="286"/>
    </row>
    <row r="43" spans="1:58" ht="3" customHeight="1" x14ac:dyDescent="0.15">
      <c r="A43" s="408"/>
      <c r="B43" s="419"/>
      <c r="C43" s="419"/>
      <c r="D43" s="419"/>
      <c r="E43" s="419"/>
      <c r="F43" s="419"/>
      <c r="G43" s="419"/>
      <c r="H43" s="420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7"/>
      <c r="T43" s="417"/>
      <c r="U43" s="419"/>
      <c r="V43" s="419"/>
      <c r="W43" s="419"/>
      <c r="X43" s="419"/>
      <c r="Y43" s="419"/>
      <c r="Z43" s="419"/>
      <c r="AA43" s="420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  <c r="AO43" s="419"/>
      <c r="AP43" s="419"/>
      <c r="AQ43" s="417"/>
      <c r="AR43" s="417"/>
      <c r="AS43" s="417"/>
      <c r="AT43" s="417"/>
      <c r="AU43" s="417"/>
      <c r="AV43" s="417"/>
      <c r="AW43" s="417"/>
      <c r="AX43" s="417"/>
      <c r="AY43" s="417"/>
      <c r="AZ43" s="417"/>
      <c r="BA43" s="422"/>
      <c r="BB43" s="294"/>
      <c r="BC43" s="286"/>
      <c r="BD43" s="294"/>
      <c r="BE43" s="294"/>
      <c r="BF43" s="286"/>
    </row>
    <row r="44" spans="1:58" ht="3" customHeight="1" x14ac:dyDescent="0.15">
      <c r="A44" s="408"/>
      <c r="B44" s="419"/>
      <c r="C44" s="419"/>
      <c r="D44" s="419"/>
      <c r="E44" s="419"/>
      <c r="F44" s="419"/>
      <c r="G44" s="419"/>
      <c r="H44" s="420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7"/>
      <c r="T44" s="417"/>
      <c r="U44" s="419"/>
      <c r="V44" s="419"/>
      <c r="W44" s="419"/>
      <c r="X44" s="419"/>
      <c r="Y44" s="419"/>
      <c r="Z44" s="419"/>
      <c r="AA44" s="420"/>
      <c r="AB44" s="419"/>
      <c r="AC44" s="419"/>
      <c r="AD44" s="419"/>
      <c r="AE44" s="419"/>
      <c r="AF44" s="419"/>
      <c r="AG44" s="419"/>
      <c r="AH44" s="419"/>
      <c r="AI44" s="419"/>
      <c r="AJ44" s="419"/>
      <c r="AK44" s="419"/>
      <c r="AL44" s="419"/>
      <c r="AM44" s="419"/>
      <c r="AN44" s="419"/>
      <c r="AO44" s="419"/>
      <c r="AP44" s="419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22"/>
      <c r="BB44" s="294"/>
      <c r="BC44" s="286"/>
      <c r="BD44" s="294"/>
      <c r="BE44" s="294"/>
      <c r="BF44" s="286"/>
    </row>
    <row r="45" spans="1:58" ht="3" customHeight="1" x14ac:dyDescent="0.15">
      <c r="A45" s="408"/>
      <c r="B45" s="419"/>
      <c r="C45" s="419"/>
      <c r="D45" s="419"/>
      <c r="E45" s="419"/>
      <c r="F45" s="419"/>
      <c r="G45" s="419"/>
      <c r="H45" s="420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7"/>
      <c r="T45" s="417"/>
      <c r="U45" s="419"/>
      <c r="V45" s="419"/>
      <c r="W45" s="419"/>
      <c r="X45" s="419"/>
      <c r="Y45" s="419"/>
      <c r="Z45" s="419"/>
      <c r="AA45" s="420"/>
      <c r="AB45" s="419"/>
      <c r="AC45" s="419"/>
      <c r="AD45" s="419"/>
      <c r="AE45" s="419"/>
      <c r="AF45" s="419"/>
      <c r="AG45" s="419"/>
      <c r="AH45" s="419"/>
      <c r="AI45" s="419"/>
      <c r="AJ45" s="419"/>
      <c r="AK45" s="419"/>
      <c r="AL45" s="419"/>
      <c r="AM45" s="419"/>
      <c r="AN45" s="419"/>
      <c r="AO45" s="419"/>
      <c r="AP45" s="419"/>
      <c r="AQ45" s="417"/>
      <c r="AR45" s="417"/>
      <c r="AS45" s="417"/>
      <c r="AT45" s="417"/>
      <c r="AU45" s="417"/>
      <c r="AV45" s="417"/>
      <c r="AW45" s="417"/>
      <c r="AX45" s="417"/>
      <c r="AY45" s="417"/>
      <c r="AZ45" s="417"/>
      <c r="BA45" s="422"/>
      <c r="BB45" s="294"/>
      <c r="BC45" s="286"/>
      <c r="BD45" s="294"/>
      <c r="BE45" s="294"/>
      <c r="BF45" s="286"/>
    </row>
    <row r="46" spans="1:58" ht="2.25" customHeight="1" x14ac:dyDescent="0.15">
      <c r="A46" s="292"/>
      <c r="B46" s="401"/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01"/>
      <c r="AF46" s="401"/>
      <c r="AG46" s="401"/>
      <c r="AH46" s="401"/>
      <c r="AI46" s="401"/>
      <c r="AJ46" s="401"/>
      <c r="AK46" s="401"/>
      <c r="AL46" s="401"/>
      <c r="AM46" s="401"/>
      <c r="AN46" s="401"/>
      <c r="AO46" s="401"/>
      <c r="AP46" s="401"/>
      <c r="AQ46" s="401"/>
      <c r="AR46" s="401"/>
      <c r="AS46" s="401"/>
      <c r="AT46" s="401"/>
      <c r="AU46" s="401"/>
      <c r="AV46" s="401"/>
      <c r="AW46" s="401"/>
      <c r="AX46" s="401"/>
      <c r="AY46" s="401"/>
      <c r="AZ46" s="401"/>
      <c r="BA46" s="294"/>
      <c r="BB46" s="294"/>
      <c r="BC46" s="286"/>
      <c r="BD46" s="294"/>
      <c r="BE46" s="294"/>
      <c r="BF46" s="286"/>
    </row>
    <row r="47" spans="1:58" ht="3" customHeight="1" x14ac:dyDescent="0.15">
      <c r="A47" s="408" t="s">
        <v>277</v>
      </c>
      <c r="B47" s="419">
        <v>1</v>
      </c>
      <c r="C47" s="419">
        <v>1</v>
      </c>
      <c r="D47" s="419">
        <v>1</v>
      </c>
      <c r="E47" s="419">
        <v>1</v>
      </c>
      <c r="F47" s="419">
        <v>1</v>
      </c>
      <c r="G47" s="419">
        <v>1</v>
      </c>
      <c r="H47" s="420">
        <v>16</v>
      </c>
      <c r="I47" s="419">
        <v>1</v>
      </c>
      <c r="J47" s="419">
        <v>1</v>
      </c>
      <c r="K47" s="419">
        <v>1</v>
      </c>
      <c r="L47" s="419">
        <v>1</v>
      </c>
      <c r="M47" s="419">
        <v>1</v>
      </c>
      <c r="N47" s="419">
        <v>1</v>
      </c>
      <c r="O47" s="419">
        <v>1</v>
      </c>
      <c r="P47" s="419">
        <v>1</v>
      </c>
      <c r="Q47" s="419">
        <v>1</v>
      </c>
      <c r="R47" s="417" t="s">
        <v>288</v>
      </c>
      <c r="S47" s="417" t="s">
        <v>287</v>
      </c>
      <c r="T47" s="417" t="s">
        <v>287</v>
      </c>
      <c r="U47" s="419">
        <v>1</v>
      </c>
      <c r="V47" s="419">
        <v>1</v>
      </c>
      <c r="W47" s="419">
        <v>1</v>
      </c>
      <c r="X47" s="419">
        <v>1</v>
      </c>
      <c r="Y47" s="419">
        <v>1</v>
      </c>
      <c r="Z47" s="419">
        <v>1</v>
      </c>
      <c r="AA47" s="420">
        <v>21</v>
      </c>
      <c r="AB47" s="419">
        <v>1</v>
      </c>
      <c r="AC47" s="419">
        <v>1</v>
      </c>
      <c r="AD47" s="419">
        <v>1</v>
      </c>
      <c r="AE47" s="419">
        <v>1</v>
      </c>
      <c r="AF47" s="419">
        <v>1</v>
      </c>
      <c r="AG47" s="419">
        <v>1</v>
      </c>
      <c r="AH47" s="419">
        <v>1</v>
      </c>
      <c r="AI47" s="419">
        <v>1</v>
      </c>
      <c r="AJ47" s="419">
        <v>1</v>
      </c>
      <c r="AK47" s="419">
        <v>1</v>
      </c>
      <c r="AL47" s="419">
        <v>1</v>
      </c>
      <c r="AM47" s="419">
        <v>1</v>
      </c>
      <c r="AN47" s="419">
        <v>1</v>
      </c>
      <c r="AO47" s="419">
        <v>1</v>
      </c>
      <c r="AP47" s="423">
        <v>8</v>
      </c>
      <c r="AQ47" s="423">
        <v>8</v>
      </c>
      <c r="AR47" s="417" t="s">
        <v>288</v>
      </c>
      <c r="AS47" s="417" t="s">
        <v>287</v>
      </c>
      <c r="AT47" s="417" t="s">
        <v>287</v>
      </c>
      <c r="AU47" s="417" t="s">
        <v>287</v>
      </c>
      <c r="AV47" s="417" t="s">
        <v>287</v>
      </c>
      <c r="AW47" s="417" t="s">
        <v>287</v>
      </c>
      <c r="AX47" s="417" t="s">
        <v>287</v>
      </c>
      <c r="AY47" s="417" t="s">
        <v>287</v>
      </c>
      <c r="AZ47" s="417" t="s">
        <v>287</v>
      </c>
      <c r="BA47" s="422" t="s">
        <v>287</v>
      </c>
      <c r="BB47" s="294"/>
      <c r="BC47" s="286"/>
      <c r="BD47" s="294"/>
      <c r="BE47" s="294"/>
      <c r="BF47" s="286"/>
    </row>
    <row r="48" spans="1:58" ht="3" customHeight="1" x14ac:dyDescent="0.15">
      <c r="A48" s="408"/>
      <c r="B48" s="419"/>
      <c r="C48" s="419"/>
      <c r="D48" s="419"/>
      <c r="E48" s="419"/>
      <c r="F48" s="419"/>
      <c r="G48" s="419"/>
      <c r="H48" s="420"/>
      <c r="I48" s="419"/>
      <c r="J48" s="419"/>
      <c r="K48" s="419"/>
      <c r="L48" s="419"/>
      <c r="M48" s="419"/>
      <c r="N48" s="419"/>
      <c r="O48" s="419"/>
      <c r="P48" s="419"/>
      <c r="Q48" s="419"/>
      <c r="R48" s="417"/>
      <c r="S48" s="417"/>
      <c r="T48" s="417"/>
      <c r="U48" s="419"/>
      <c r="V48" s="419"/>
      <c r="W48" s="419"/>
      <c r="X48" s="419"/>
      <c r="Y48" s="419"/>
      <c r="Z48" s="419"/>
      <c r="AA48" s="420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9"/>
      <c r="AN48" s="419"/>
      <c r="AO48" s="419"/>
      <c r="AP48" s="424"/>
      <c r="AQ48" s="424"/>
      <c r="AR48" s="417"/>
      <c r="AS48" s="417"/>
      <c r="AT48" s="417"/>
      <c r="AU48" s="417"/>
      <c r="AV48" s="417"/>
      <c r="AW48" s="417"/>
      <c r="AX48" s="417"/>
      <c r="AY48" s="417"/>
      <c r="AZ48" s="417"/>
      <c r="BA48" s="422"/>
      <c r="BB48" s="294"/>
      <c r="BC48" s="286"/>
      <c r="BD48" s="294"/>
      <c r="BE48" s="294"/>
      <c r="BF48" s="286"/>
    </row>
    <row r="49" spans="1:58" ht="3" customHeight="1" x14ac:dyDescent="0.15">
      <c r="A49" s="408"/>
      <c r="B49" s="419"/>
      <c r="C49" s="419"/>
      <c r="D49" s="419"/>
      <c r="E49" s="419"/>
      <c r="F49" s="419"/>
      <c r="G49" s="419"/>
      <c r="H49" s="420"/>
      <c r="I49" s="419"/>
      <c r="J49" s="419"/>
      <c r="K49" s="419"/>
      <c r="L49" s="419"/>
      <c r="M49" s="419"/>
      <c r="N49" s="419"/>
      <c r="O49" s="419"/>
      <c r="P49" s="419"/>
      <c r="Q49" s="419"/>
      <c r="R49" s="417"/>
      <c r="S49" s="417"/>
      <c r="T49" s="417"/>
      <c r="U49" s="419"/>
      <c r="V49" s="419"/>
      <c r="W49" s="419"/>
      <c r="X49" s="419"/>
      <c r="Y49" s="419"/>
      <c r="Z49" s="419"/>
      <c r="AA49" s="420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4"/>
      <c r="AQ49" s="424"/>
      <c r="AR49" s="417"/>
      <c r="AS49" s="417"/>
      <c r="AT49" s="417"/>
      <c r="AU49" s="417"/>
      <c r="AV49" s="417"/>
      <c r="AW49" s="417"/>
      <c r="AX49" s="417"/>
      <c r="AY49" s="417"/>
      <c r="AZ49" s="417"/>
      <c r="BA49" s="422"/>
      <c r="BB49" s="294"/>
      <c r="BC49" s="286"/>
      <c r="BD49" s="294"/>
      <c r="BE49" s="294"/>
      <c r="BF49" s="286"/>
    </row>
    <row r="50" spans="1:58" ht="3" customHeight="1" x14ac:dyDescent="0.15">
      <c r="A50" s="408"/>
      <c r="B50" s="419"/>
      <c r="C50" s="419"/>
      <c r="D50" s="419"/>
      <c r="E50" s="419"/>
      <c r="F50" s="419"/>
      <c r="G50" s="419"/>
      <c r="H50" s="420"/>
      <c r="I50" s="419"/>
      <c r="J50" s="419"/>
      <c r="K50" s="419"/>
      <c r="L50" s="419"/>
      <c r="M50" s="419"/>
      <c r="N50" s="419"/>
      <c r="O50" s="419"/>
      <c r="P50" s="419"/>
      <c r="Q50" s="419"/>
      <c r="R50" s="417"/>
      <c r="S50" s="417"/>
      <c r="T50" s="417"/>
      <c r="U50" s="419"/>
      <c r="V50" s="419"/>
      <c r="W50" s="419"/>
      <c r="X50" s="419"/>
      <c r="Y50" s="419"/>
      <c r="Z50" s="419"/>
      <c r="AA50" s="420"/>
      <c r="AB50" s="419"/>
      <c r="AC50" s="419"/>
      <c r="AD50" s="419"/>
      <c r="AE50" s="419"/>
      <c r="AF50" s="419"/>
      <c r="AG50" s="419"/>
      <c r="AH50" s="419"/>
      <c r="AI50" s="419"/>
      <c r="AJ50" s="419"/>
      <c r="AK50" s="419"/>
      <c r="AL50" s="419"/>
      <c r="AM50" s="419"/>
      <c r="AN50" s="419"/>
      <c r="AO50" s="419"/>
      <c r="AP50" s="424"/>
      <c r="AQ50" s="424"/>
      <c r="AR50" s="417"/>
      <c r="AS50" s="417"/>
      <c r="AT50" s="417"/>
      <c r="AU50" s="417"/>
      <c r="AV50" s="417"/>
      <c r="AW50" s="417"/>
      <c r="AX50" s="417"/>
      <c r="AY50" s="417"/>
      <c r="AZ50" s="417"/>
      <c r="BA50" s="422"/>
      <c r="BB50" s="294"/>
      <c r="BC50" s="286"/>
      <c r="BD50" s="294"/>
      <c r="BE50" s="294"/>
      <c r="BF50" s="286"/>
    </row>
    <row r="51" spans="1:58" ht="3" customHeight="1" x14ac:dyDescent="0.15">
      <c r="A51" s="408"/>
      <c r="B51" s="419"/>
      <c r="C51" s="419"/>
      <c r="D51" s="419"/>
      <c r="E51" s="419"/>
      <c r="F51" s="419"/>
      <c r="G51" s="419"/>
      <c r="H51" s="420"/>
      <c r="I51" s="419"/>
      <c r="J51" s="419"/>
      <c r="K51" s="419"/>
      <c r="L51" s="419"/>
      <c r="M51" s="419"/>
      <c r="N51" s="419"/>
      <c r="O51" s="419"/>
      <c r="P51" s="419"/>
      <c r="Q51" s="419"/>
      <c r="R51" s="417"/>
      <c r="S51" s="417"/>
      <c r="T51" s="417"/>
      <c r="U51" s="419"/>
      <c r="V51" s="419"/>
      <c r="W51" s="419"/>
      <c r="X51" s="419"/>
      <c r="Y51" s="419"/>
      <c r="Z51" s="419"/>
      <c r="AA51" s="420"/>
      <c r="AB51" s="419"/>
      <c r="AC51" s="419"/>
      <c r="AD51" s="419"/>
      <c r="AE51" s="419"/>
      <c r="AF51" s="419"/>
      <c r="AG51" s="419"/>
      <c r="AH51" s="419"/>
      <c r="AI51" s="419"/>
      <c r="AJ51" s="419"/>
      <c r="AK51" s="419"/>
      <c r="AL51" s="419"/>
      <c r="AM51" s="419"/>
      <c r="AN51" s="419"/>
      <c r="AO51" s="419"/>
      <c r="AP51" s="424"/>
      <c r="AQ51" s="424"/>
      <c r="AR51" s="417"/>
      <c r="AS51" s="417"/>
      <c r="AT51" s="417"/>
      <c r="AU51" s="417"/>
      <c r="AV51" s="417"/>
      <c r="AW51" s="417"/>
      <c r="AX51" s="417"/>
      <c r="AY51" s="417"/>
      <c r="AZ51" s="417"/>
      <c r="BA51" s="422"/>
      <c r="BB51" s="294"/>
      <c r="BC51" s="286"/>
      <c r="BD51" s="294"/>
      <c r="BE51" s="294"/>
      <c r="BF51" s="286"/>
    </row>
    <row r="52" spans="1:58" ht="3" customHeight="1" x14ac:dyDescent="0.15">
      <c r="A52" s="408"/>
      <c r="B52" s="419"/>
      <c r="C52" s="419"/>
      <c r="D52" s="419"/>
      <c r="E52" s="419"/>
      <c r="F52" s="419"/>
      <c r="G52" s="419"/>
      <c r="H52" s="420"/>
      <c r="I52" s="419"/>
      <c r="J52" s="419"/>
      <c r="K52" s="419"/>
      <c r="L52" s="419"/>
      <c r="M52" s="419"/>
      <c r="N52" s="419"/>
      <c r="O52" s="419"/>
      <c r="P52" s="419"/>
      <c r="Q52" s="419"/>
      <c r="R52" s="417"/>
      <c r="S52" s="417"/>
      <c r="T52" s="417"/>
      <c r="U52" s="419"/>
      <c r="V52" s="419"/>
      <c r="W52" s="419"/>
      <c r="X52" s="419"/>
      <c r="Y52" s="419"/>
      <c r="Z52" s="419"/>
      <c r="AA52" s="420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5"/>
      <c r="AQ52" s="425"/>
      <c r="AR52" s="417"/>
      <c r="AS52" s="417"/>
      <c r="AT52" s="417"/>
      <c r="AU52" s="417"/>
      <c r="AV52" s="417"/>
      <c r="AW52" s="417"/>
      <c r="AX52" s="417"/>
      <c r="AY52" s="417"/>
      <c r="AZ52" s="417"/>
      <c r="BA52" s="422"/>
      <c r="BB52" s="294"/>
      <c r="BC52" s="286"/>
      <c r="BD52" s="294"/>
      <c r="BE52" s="294"/>
      <c r="BF52" s="286"/>
    </row>
    <row r="53" spans="1:58" ht="2.25" customHeight="1" x14ac:dyDescent="0.15">
      <c r="A53" s="292"/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294"/>
      <c r="BB53" s="294"/>
      <c r="BC53" s="286"/>
      <c r="BD53" s="294"/>
      <c r="BE53" s="294"/>
      <c r="BF53" s="286"/>
    </row>
    <row r="54" spans="1:58" ht="3" customHeight="1" x14ac:dyDescent="0.15">
      <c r="A54" s="408" t="s">
        <v>278</v>
      </c>
      <c r="B54" s="419">
        <v>1</v>
      </c>
      <c r="C54" s="419">
        <v>1</v>
      </c>
      <c r="D54" s="419">
        <v>1</v>
      </c>
      <c r="E54" s="419">
        <v>1</v>
      </c>
      <c r="F54" s="419">
        <v>1</v>
      </c>
      <c r="G54" s="419">
        <v>1</v>
      </c>
      <c r="H54" s="421">
        <v>13</v>
      </c>
      <c r="I54" s="419">
        <v>1</v>
      </c>
      <c r="J54" s="419">
        <v>1</v>
      </c>
      <c r="K54" s="419">
        <v>1</v>
      </c>
      <c r="L54" s="419">
        <v>1</v>
      </c>
      <c r="M54" s="419">
        <v>1</v>
      </c>
      <c r="N54" s="419">
        <v>1</v>
      </c>
      <c r="O54" s="417">
        <v>0</v>
      </c>
      <c r="P54" s="417">
        <v>8</v>
      </c>
      <c r="Q54" s="417">
        <v>8</v>
      </c>
      <c r="R54" s="417" t="s">
        <v>288</v>
      </c>
      <c r="S54" s="417" t="s">
        <v>287</v>
      </c>
      <c r="T54" s="417" t="s">
        <v>287</v>
      </c>
      <c r="U54" s="419">
        <v>1</v>
      </c>
      <c r="V54" s="419">
        <v>1</v>
      </c>
      <c r="W54" s="419">
        <v>1</v>
      </c>
      <c r="X54" s="419">
        <v>1</v>
      </c>
      <c r="Y54" s="419">
        <v>1</v>
      </c>
      <c r="Z54" s="419">
        <v>1</v>
      </c>
      <c r="AA54" s="420">
        <v>9</v>
      </c>
      <c r="AB54" s="419">
        <v>1</v>
      </c>
      <c r="AC54" s="419">
        <v>1</v>
      </c>
      <c r="AD54" s="417">
        <v>0</v>
      </c>
      <c r="AE54" s="417">
        <v>0</v>
      </c>
      <c r="AF54" s="417">
        <v>8</v>
      </c>
      <c r="AG54" s="417">
        <v>8</v>
      </c>
      <c r="AH54" s="417" t="s">
        <v>288</v>
      </c>
      <c r="AI54" s="417" t="s">
        <v>289</v>
      </c>
      <c r="AJ54" s="417" t="s">
        <v>289</v>
      </c>
      <c r="AK54" s="417" t="s">
        <v>289</v>
      </c>
      <c r="AL54" s="417" t="s">
        <v>289</v>
      </c>
      <c r="AM54" s="417" t="s">
        <v>278</v>
      </c>
      <c r="AN54" s="417" t="s">
        <v>278</v>
      </c>
      <c r="AO54" s="417" t="s">
        <v>278</v>
      </c>
      <c r="AP54" s="417" t="s">
        <v>278</v>
      </c>
      <c r="AQ54" s="417" t="s">
        <v>278</v>
      </c>
      <c r="AR54" s="417" t="s">
        <v>278</v>
      </c>
      <c r="AS54" s="417" t="s">
        <v>290</v>
      </c>
      <c r="AT54" s="417" t="s">
        <v>290</v>
      </c>
      <c r="AU54" s="417" t="s">
        <v>290</v>
      </c>
      <c r="AV54" s="417" t="s">
        <v>290</v>
      </c>
      <c r="AW54" s="417" t="s">
        <v>290</v>
      </c>
      <c r="AX54" s="417" t="s">
        <v>290</v>
      </c>
      <c r="AY54" s="417" t="s">
        <v>290</v>
      </c>
      <c r="AZ54" s="417" t="s">
        <v>290</v>
      </c>
      <c r="BA54" s="417" t="s">
        <v>290</v>
      </c>
      <c r="BB54" s="294"/>
      <c r="BC54" s="286"/>
      <c r="BD54" s="294"/>
      <c r="BE54" s="294"/>
      <c r="BF54" s="286"/>
    </row>
    <row r="55" spans="1:58" ht="3" customHeight="1" x14ac:dyDescent="0.15">
      <c r="A55" s="408"/>
      <c r="B55" s="419"/>
      <c r="C55" s="419"/>
      <c r="D55" s="419"/>
      <c r="E55" s="419"/>
      <c r="F55" s="419"/>
      <c r="G55" s="419"/>
      <c r="H55" s="421"/>
      <c r="I55" s="419"/>
      <c r="J55" s="419"/>
      <c r="K55" s="419"/>
      <c r="L55" s="419"/>
      <c r="M55" s="419"/>
      <c r="N55" s="419"/>
      <c r="O55" s="417"/>
      <c r="P55" s="417"/>
      <c r="Q55" s="417"/>
      <c r="R55" s="417"/>
      <c r="S55" s="417"/>
      <c r="T55" s="417"/>
      <c r="U55" s="419"/>
      <c r="V55" s="419"/>
      <c r="W55" s="419"/>
      <c r="X55" s="419"/>
      <c r="Y55" s="419"/>
      <c r="Z55" s="419"/>
      <c r="AA55" s="420"/>
      <c r="AB55" s="419"/>
      <c r="AC55" s="419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  <c r="AX55" s="417"/>
      <c r="AY55" s="417"/>
      <c r="AZ55" s="417"/>
      <c r="BA55" s="417"/>
      <c r="BB55" s="294"/>
      <c r="BC55" s="286"/>
      <c r="BD55" s="294"/>
      <c r="BE55" s="294"/>
      <c r="BF55" s="286"/>
    </row>
    <row r="56" spans="1:58" ht="3" customHeight="1" x14ac:dyDescent="0.15">
      <c r="A56" s="408"/>
      <c r="B56" s="419"/>
      <c r="C56" s="419"/>
      <c r="D56" s="419"/>
      <c r="E56" s="419"/>
      <c r="F56" s="419"/>
      <c r="G56" s="419"/>
      <c r="H56" s="421"/>
      <c r="I56" s="419"/>
      <c r="J56" s="419"/>
      <c r="K56" s="419"/>
      <c r="L56" s="419"/>
      <c r="M56" s="419"/>
      <c r="N56" s="419"/>
      <c r="O56" s="417"/>
      <c r="P56" s="417"/>
      <c r="Q56" s="417"/>
      <c r="R56" s="417"/>
      <c r="S56" s="417"/>
      <c r="T56" s="417"/>
      <c r="U56" s="419"/>
      <c r="V56" s="419"/>
      <c r="W56" s="419"/>
      <c r="X56" s="419"/>
      <c r="Y56" s="419"/>
      <c r="Z56" s="419"/>
      <c r="AA56" s="420"/>
      <c r="AB56" s="419"/>
      <c r="AC56" s="419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B56" s="294"/>
      <c r="BC56" s="286"/>
      <c r="BD56" s="294"/>
      <c r="BE56" s="294"/>
      <c r="BF56" s="286"/>
    </row>
    <row r="57" spans="1:58" ht="3" customHeight="1" x14ac:dyDescent="0.15">
      <c r="A57" s="408"/>
      <c r="B57" s="419"/>
      <c r="C57" s="419"/>
      <c r="D57" s="419"/>
      <c r="E57" s="419"/>
      <c r="F57" s="419"/>
      <c r="G57" s="419"/>
      <c r="H57" s="421"/>
      <c r="I57" s="419"/>
      <c r="J57" s="419"/>
      <c r="K57" s="419"/>
      <c r="L57" s="419"/>
      <c r="M57" s="419"/>
      <c r="N57" s="419"/>
      <c r="O57" s="417"/>
      <c r="P57" s="417"/>
      <c r="Q57" s="417"/>
      <c r="R57" s="417"/>
      <c r="S57" s="417"/>
      <c r="T57" s="417"/>
      <c r="U57" s="419"/>
      <c r="V57" s="419"/>
      <c r="W57" s="419"/>
      <c r="X57" s="419"/>
      <c r="Y57" s="419"/>
      <c r="Z57" s="419"/>
      <c r="AA57" s="420"/>
      <c r="AB57" s="419"/>
      <c r="AC57" s="419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7"/>
      <c r="BA57" s="417"/>
      <c r="BB57" s="294"/>
      <c r="BC57" s="286"/>
      <c r="BD57" s="294"/>
      <c r="BE57" s="294"/>
      <c r="BF57" s="286"/>
    </row>
    <row r="58" spans="1:58" ht="3" customHeight="1" x14ac:dyDescent="0.15">
      <c r="A58" s="408"/>
      <c r="B58" s="419"/>
      <c r="C58" s="419"/>
      <c r="D58" s="419"/>
      <c r="E58" s="419"/>
      <c r="F58" s="419"/>
      <c r="G58" s="419"/>
      <c r="H58" s="421"/>
      <c r="I58" s="419"/>
      <c r="J58" s="419"/>
      <c r="K58" s="419"/>
      <c r="L58" s="419"/>
      <c r="M58" s="419"/>
      <c r="N58" s="419"/>
      <c r="O58" s="417"/>
      <c r="P58" s="417"/>
      <c r="Q58" s="417"/>
      <c r="R58" s="417"/>
      <c r="S58" s="417"/>
      <c r="T58" s="417"/>
      <c r="U58" s="419"/>
      <c r="V58" s="419"/>
      <c r="W58" s="419"/>
      <c r="X58" s="419"/>
      <c r="Y58" s="419"/>
      <c r="Z58" s="419"/>
      <c r="AA58" s="420"/>
      <c r="AB58" s="419"/>
      <c r="AC58" s="419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  <c r="AX58" s="417"/>
      <c r="AY58" s="417"/>
      <c r="AZ58" s="417"/>
      <c r="BA58" s="417"/>
      <c r="BB58" s="294"/>
      <c r="BC58" s="286"/>
      <c r="BD58" s="294"/>
      <c r="BE58" s="294"/>
      <c r="BF58" s="286"/>
    </row>
    <row r="59" spans="1:58" ht="3" customHeight="1" x14ac:dyDescent="0.15">
      <c r="A59" s="408"/>
      <c r="B59" s="419"/>
      <c r="C59" s="419"/>
      <c r="D59" s="419"/>
      <c r="E59" s="419"/>
      <c r="F59" s="419"/>
      <c r="G59" s="419"/>
      <c r="H59" s="421"/>
      <c r="I59" s="419"/>
      <c r="J59" s="419"/>
      <c r="K59" s="419"/>
      <c r="L59" s="419"/>
      <c r="M59" s="419"/>
      <c r="N59" s="419"/>
      <c r="O59" s="417"/>
      <c r="P59" s="417"/>
      <c r="Q59" s="417"/>
      <c r="R59" s="417"/>
      <c r="S59" s="417"/>
      <c r="T59" s="417"/>
      <c r="U59" s="419"/>
      <c r="V59" s="419"/>
      <c r="W59" s="419"/>
      <c r="X59" s="419"/>
      <c r="Y59" s="419"/>
      <c r="Z59" s="419"/>
      <c r="AA59" s="420"/>
      <c r="AB59" s="419"/>
      <c r="AC59" s="419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  <c r="AX59" s="417"/>
      <c r="AY59" s="417"/>
      <c r="AZ59" s="417"/>
      <c r="BA59" s="417"/>
      <c r="BB59" s="294"/>
      <c r="BC59" s="286"/>
      <c r="BD59" s="294"/>
      <c r="BE59" s="294"/>
      <c r="BF59" s="286"/>
    </row>
    <row r="60" spans="1:58" ht="2.25" customHeight="1" x14ac:dyDescent="0.15">
      <c r="A60" s="292"/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294"/>
      <c r="BB60" s="294"/>
      <c r="BC60" s="286"/>
      <c r="BD60" s="294"/>
      <c r="BE60" s="294"/>
      <c r="BF60" s="286"/>
    </row>
    <row r="61" spans="1:58" ht="3" customHeight="1" x14ac:dyDescent="0.15">
      <c r="A61" s="408" t="s">
        <v>279</v>
      </c>
      <c r="B61" s="417" t="s">
        <v>290</v>
      </c>
      <c r="C61" s="417" t="s">
        <v>290</v>
      </c>
      <c r="D61" s="417" t="s">
        <v>290</v>
      </c>
      <c r="E61" s="417" t="s">
        <v>290</v>
      </c>
      <c r="F61" s="417" t="s">
        <v>290</v>
      </c>
      <c r="G61" s="417" t="s">
        <v>290</v>
      </c>
      <c r="H61" s="417" t="s">
        <v>290</v>
      </c>
      <c r="I61" s="417" t="s">
        <v>290</v>
      </c>
      <c r="J61" s="417" t="s">
        <v>290</v>
      </c>
      <c r="K61" s="417" t="s">
        <v>290</v>
      </c>
      <c r="L61" s="417" t="s">
        <v>290</v>
      </c>
      <c r="M61" s="417" t="s">
        <v>290</v>
      </c>
      <c r="N61" s="417" t="s">
        <v>290</v>
      </c>
      <c r="O61" s="417" t="s">
        <v>290</v>
      </c>
      <c r="P61" s="417" t="s">
        <v>290</v>
      </c>
      <c r="Q61" s="417" t="s">
        <v>290</v>
      </c>
      <c r="R61" s="417" t="s">
        <v>290</v>
      </c>
      <c r="S61" s="417" t="s">
        <v>290</v>
      </c>
      <c r="T61" s="417" t="s">
        <v>290</v>
      </c>
      <c r="U61" s="417" t="s">
        <v>290</v>
      </c>
      <c r="V61" s="417" t="s">
        <v>290</v>
      </c>
      <c r="W61" s="417" t="s">
        <v>290</v>
      </c>
      <c r="X61" s="417" t="s">
        <v>290</v>
      </c>
      <c r="Y61" s="417" t="s">
        <v>290</v>
      </c>
      <c r="Z61" s="417" t="s">
        <v>290</v>
      </c>
      <c r="AA61" s="417" t="s">
        <v>290</v>
      </c>
      <c r="AB61" s="417" t="s">
        <v>290</v>
      </c>
      <c r="AC61" s="417" t="s">
        <v>290</v>
      </c>
      <c r="AD61" s="417" t="s">
        <v>290</v>
      </c>
      <c r="AE61" s="417" t="s">
        <v>290</v>
      </c>
      <c r="AF61" s="417" t="s">
        <v>290</v>
      </c>
      <c r="AG61" s="417" t="s">
        <v>290</v>
      </c>
      <c r="AH61" s="417" t="s">
        <v>290</v>
      </c>
      <c r="AI61" s="417" t="s">
        <v>290</v>
      </c>
      <c r="AJ61" s="417" t="s">
        <v>290</v>
      </c>
      <c r="AK61" s="417" t="s">
        <v>290</v>
      </c>
      <c r="AL61" s="417" t="s">
        <v>290</v>
      </c>
      <c r="AM61" s="417" t="s">
        <v>290</v>
      </c>
      <c r="AN61" s="417" t="s">
        <v>290</v>
      </c>
      <c r="AO61" s="417" t="s">
        <v>290</v>
      </c>
      <c r="AP61" s="417" t="s">
        <v>290</v>
      </c>
      <c r="AQ61" s="417" t="s">
        <v>290</v>
      </c>
      <c r="AR61" s="417" t="s">
        <v>290</v>
      </c>
      <c r="AS61" s="417" t="s">
        <v>290</v>
      </c>
      <c r="AT61" s="417" t="s">
        <v>290</v>
      </c>
      <c r="AU61" s="417" t="s">
        <v>290</v>
      </c>
      <c r="AV61" s="417" t="s">
        <v>290</v>
      </c>
      <c r="AW61" s="417" t="s">
        <v>290</v>
      </c>
      <c r="AX61" s="417" t="s">
        <v>290</v>
      </c>
      <c r="AY61" s="417" t="s">
        <v>290</v>
      </c>
      <c r="AZ61" s="417" t="s">
        <v>290</v>
      </c>
      <c r="BA61" s="417" t="s">
        <v>290</v>
      </c>
      <c r="BB61" s="294"/>
      <c r="BC61" s="286"/>
      <c r="BD61" s="294"/>
      <c r="BE61" s="294"/>
      <c r="BF61" s="286"/>
    </row>
    <row r="62" spans="1:58" ht="3" customHeight="1" x14ac:dyDescent="0.15">
      <c r="A62" s="408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  <c r="AX62" s="417"/>
      <c r="AY62" s="417"/>
      <c r="AZ62" s="417"/>
      <c r="BA62" s="417"/>
      <c r="BB62" s="294"/>
      <c r="BC62" s="286"/>
      <c r="BD62" s="294"/>
      <c r="BE62" s="294"/>
      <c r="BF62" s="286"/>
    </row>
    <row r="63" spans="1:58" ht="3" customHeight="1" x14ac:dyDescent="0.15">
      <c r="A63" s="408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  <c r="AT63" s="417"/>
      <c r="AU63" s="417"/>
      <c r="AV63" s="417"/>
      <c r="AW63" s="417"/>
      <c r="AX63" s="417"/>
      <c r="AY63" s="417"/>
      <c r="AZ63" s="417"/>
      <c r="BA63" s="417"/>
      <c r="BB63" s="294"/>
      <c r="BC63" s="286"/>
      <c r="BD63" s="294"/>
      <c r="BE63" s="294"/>
      <c r="BF63" s="286"/>
    </row>
    <row r="64" spans="1:58" ht="3" customHeight="1" x14ac:dyDescent="0.15">
      <c r="A64" s="408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  <c r="AX64" s="417"/>
      <c r="AY64" s="417"/>
      <c r="AZ64" s="417"/>
      <c r="BA64" s="417"/>
      <c r="BB64" s="294"/>
      <c r="BC64" s="286"/>
      <c r="BD64" s="294"/>
      <c r="BE64" s="294"/>
      <c r="BF64" s="286"/>
    </row>
    <row r="65" spans="1:58" ht="3" customHeight="1" x14ac:dyDescent="0.15">
      <c r="A65" s="408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294"/>
      <c r="BC65" s="286"/>
      <c r="BD65" s="294"/>
      <c r="BE65" s="294"/>
      <c r="BF65" s="286"/>
    </row>
    <row r="66" spans="1:58" ht="3" customHeight="1" x14ac:dyDescent="0.15">
      <c r="A66" s="408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294"/>
      <c r="BC66" s="286"/>
      <c r="BD66" s="294"/>
      <c r="BE66" s="294"/>
      <c r="BF66" s="286"/>
    </row>
    <row r="67" spans="1:58" ht="13.5" hidden="1" customHeight="1" x14ac:dyDescent="0.15">
      <c r="A67" s="292"/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401"/>
      <c r="AX67" s="401"/>
      <c r="AY67" s="401"/>
      <c r="AZ67" s="401"/>
      <c r="BA67" s="294"/>
      <c r="BB67" s="294"/>
      <c r="BC67" s="286"/>
      <c r="BD67" s="294"/>
      <c r="BE67" s="294"/>
      <c r="BF67" s="286"/>
    </row>
    <row r="68" spans="1:58" ht="13.5" hidden="1" customHeight="1" x14ac:dyDescent="0.15">
      <c r="A68" s="408" t="s">
        <v>280</v>
      </c>
      <c r="B68" s="417" t="s">
        <v>290</v>
      </c>
      <c r="C68" s="417" t="s">
        <v>290</v>
      </c>
      <c r="D68" s="417" t="s">
        <v>290</v>
      </c>
      <c r="E68" s="417" t="s">
        <v>290</v>
      </c>
      <c r="F68" s="417" t="s">
        <v>290</v>
      </c>
      <c r="G68" s="417" t="s">
        <v>290</v>
      </c>
      <c r="H68" s="417" t="s">
        <v>290</v>
      </c>
      <c r="I68" s="417" t="s">
        <v>290</v>
      </c>
      <c r="J68" s="417" t="s">
        <v>290</v>
      </c>
      <c r="K68" s="417" t="s">
        <v>290</v>
      </c>
      <c r="L68" s="417" t="s">
        <v>290</v>
      </c>
      <c r="M68" s="417" t="s">
        <v>290</v>
      </c>
      <c r="N68" s="417" t="s">
        <v>290</v>
      </c>
      <c r="O68" s="417" t="s">
        <v>290</v>
      </c>
      <c r="P68" s="417" t="s">
        <v>290</v>
      </c>
      <c r="Q68" s="417" t="s">
        <v>290</v>
      </c>
      <c r="R68" s="417" t="s">
        <v>290</v>
      </c>
      <c r="S68" s="417" t="s">
        <v>290</v>
      </c>
      <c r="T68" s="417" t="s">
        <v>290</v>
      </c>
      <c r="U68" s="417" t="s">
        <v>290</v>
      </c>
      <c r="V68" s="417" t="s">
        <v>290</v>
      </c>
      <c r="W68" s="417" t="s">
        <v>290</v>
      </c>
      <c r="X68" s="417" t="s">
        <v>290</v>
      </c>
      <c r="Y68" s="417" t="s">
        <v>290</v>
      </c>
      <c r="Z68" s="417" t="s">
        <v>290</v>
      </c>
      <c r="AA68" s="417" t="s">
        <v>290</v>
      </c>
      <c r="AB68" s="417" t="s">
        <v>290</v>
      </c>
      <c r="AC68" s="417" t="s">
        <v>290</v>
      </c>
      <c r="AD68" s="417" t="s">
        <v>290</v>
      </c>
      <c r="AE68" s="417" t="s">
        <v>290</v>
      </c>
      <c r="AF68" s="417" t="s">
        <v>290</v>
      </c>
      <c r="AG68" s="417" t="s">
        <v>290</v>
      </c>
      <c r="AH68" s="417" t="s">
        <v>290</v>
      </c>
      <c r="AI68" s="417" t="s">
        <v>290</v>
      </c>
      <c r="AJ68" s="417" t="s">
        <v>290</v>
      </c>
      <c r="AK68" s="417" t="s">
        <v>290</v>
      </c>
      <c r="AL68" s="417" t="s">
        <v>290</v>
      </c>
      <c r="AM68" s="417" t="s">
        <v>290</v>
      </c>
      <c r="AN68" s="417" t="s">
        <v>290</v>
      </c>
      <c r="AO68" s="417" t="s">
        <v>290</v>
      </c>
      <c r="AP68" s="417" t="s">
        <v>290</v>
      </c>
      <c r="AQ68" s="417" t="s">
        <v>290</v>
      </c>
      <c r="AR68" s="417" t="s">
        <v>290</v>
      </c>
      <c r="AS68" s="417" t="s">
        <v>290</v>
      </c>
      <c r="AT68" s="417" t="s">
        <v>290</v>
      </c>
      <c r="AU68" s="417" t="s">
        <v>290</v>
      </c>
      <c r="AV68" s="417" t="s">
        <v>290</v>
      </c>
      <c r="AW68" s="417" t="s">
        <v>290</v>
      </c>
      <c r="AX68" s="417" t="s">
        <v>290</v>
      </c>
      <c r="AY68" s="417" t="s">
        <v>290</v>
      </c>
      <c r="AZ68" s="417" t="s">
        <v>290</v>
      </c>
      <c r="BA68" s="294"/>
      <c r="BB68" s="294"/>
      <c r="BC68" s="286"/>
      <c r="BD68" s="294"/>
      <c r="BE68" s="294"/>
      <c r="BF68" s="286"/>
    </row>
    <row r="69" spans="1:58" ht="13.5" hidden="1" customHeight="1" x14ac:dyDescent="0.15">
      <c r="A69" s="408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  <c r="AX69" s="417"/>
      <c r="AY69" s="417"/>
      <c r="AZ69" s="417"/>
      <c r="BA69" s="294"/>
      <c r="BB69" s="294"/>
      <c r="BC69" s="286"/>
      <c r="BD69" s="294"/>
      <c r="BE69" s="294"/>
      <c r="BF69" s="286"/>
    </row>
    <row r="70" spans="1:58" ht="13.5" hidden="1" customHeight="1" x14ac:dyDescent="0.15">
      <c r="A70" s="408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  <c r="AX70" s="417"/>
      <c r="AY70" s="417"/>
      <c r="AZ70" s="417"/>
      <c r="BA70" s="294"/>
      <c r="BB70" s="294"/>
      <c r="BC70" s="286"/>
      <c r="BD70" s="294"/>
      <c r="BE70" s="294"/>
      <c r="BF70" s="286"/>
    </row>
    <row r="71" spans="1:58" ht="13.5" hidden="1" customHeight="1" x14ac:dyDescent="0.15">
      <c r="A71" s="408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294"/>
      <c r="BB71" s="294"/>
      <c r="BC71" s="286"/>
      <c r="BD71" s="294"/>
      <c r="BE71" s="294"/>
      <c r="BF71" s="286"/>
    </row>
    <row r="72" spans="1:58" ht="13.5" hidden="1" customHeight="1" x14ac:dyDescent="0.15">
      <c r="A72" s="408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294"/>
      <c r="BB72" s="294"/>
      <c r="BC72" s="286"/>
      <c r="BD72" s="294"/>
      <c r="BE72" s="294"/>
      <c r="BF72" s="286"/>
    </row>
    <row r="73" spans="1:58" ht="13.5" hidden="1" customHeight="1" x14ac:dyDescent="0.15">
      <c r="A73" s="408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  <c r="AX73" s="417"/>
      <c r="AY73" s="417"/>
      <c r="AZ73" s="417"/>
      <c r="BA73" s="294"/>
      <c r="BB73" s="294"/>
      <c r="BC73" s="286"/>
      <c r="BD73" s="294"/>
      <c r="BE73" s="294"/>
      <c r="BF73" s="286"/>
    </row>
    <row r="74" spans="1:58" ht="13.5" hidden="1" customHeight="1" x14ac:dyDescent="0.15">
      <c r="A74" s="292"/>
      <c r="B74" s="401"/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401"/>
      <c r="AP74" s="401"/>
      <c r="AQ74" s="401"/>
      <c r="AR74" s="401"/>
      <c r="AS74" s="401"/>
      <c r="AT74" s="401"/>
      <c r="AU74" s="401"/>
      <c r="AV74" s="401"/>
      <c r="AW74" s="401"/>
      <c r="AX74" s="401"/>
      <c r="AY74" s="401"/>
      <c r="AZ74" s="401"/>
      <c r="BA74" s="294"/>
      <c r="BB74" s="294"/>
      <c r="BC74" s="286"/>
      <c r="BD74" s="294"/>
      <c r="BE74" s="294"/>
      <c r="BF74" s="286"/>
    </row>
    <row r="75" spans="1:58" ht="13.5" hidden="1" customHeight="1" x14ac:dyDescent="0.15">
      <c r="A75" s="408" t="s">
        <v>281</v>
      </c>
      <c r="B75" s="417" t="s">
        <v>290</v>
      </c>
      <c r="C75" s="417" t="s">
        <v>290</v>
      </c>
      <c r="D75" s="417" t="s">
        <v>290</v>
      </c>
      <c r="E75" s="417" t="s">
        <v>290</v>
      </c>
      <c r="F75" s="417" t="s">
        <v>290</v>
      </c>
      <c r="G75" s="417" t="s">
        <v>290</v>
      </c>
      <c r="H75" s="417" t="s">
        <v>290</v>
      </c>
      <c r="I75" s="417" t="s">
        <v>290</v>
      </c>
      <c r="J75" s="417" t="s">
        <v>290</v>
      </c>
      <c r="K75" s="417" t="s">
        <v>290</v>
      </c>
      <c r="L75" s="417" t="s">
        <v>290</v>
      </c>
      <c r="M75" s="417" t="s">
        <v>290</v>
      </c>
      <c r="N75" s="417" t="s">
        <v>290</v>
      </c>
      <c r="O75" s="417" t="s">
        <v>290</v>
      </c>
      <c r="P75" s="417" t="s">
        <v>290</v>
      </c>
      <c r="Q75" s="417" t="s">
        <v>290</v>
      </c>
      <c r="R75" s="417" t="s">
        <v>290</v>
      </c>
      <c r="S75" s="417" t="s">
        <v>290</v>
      </c>
      <c r="T75" s="417" t="s">
        <v>290</v>
      </c>
      <c r="U75" s="417" t="s">
        <v>290</v>
      </c>
      <c r="V75" s="417" t="s">
        <v>290</v>
      </c>
      <c r="W75" s="417" t="s">
        <v>290</v>
      </c>
      <c r="X75" s="417" t="s">
        <v>290</v>
      </c>
      <c r="Y75" s="417" t="s">
        <v>290</v>
      </c>
      <c r="Z75" s="417" t="s">
        <v>290</v>
      </c>
      <c r="AA75" s="417" t="s">
        <v>290</v>
      </c>
      <c r="AB75" s="417" t="s">
        <v>290</v>
      </c>
      <c r="AC75" s="417" t="s">
        <v>290</v>
      </c>
      <c r="AD75" s="417" t="s">
        <v>290</v>
      </c>
      <c r="AE75" s="417" t="s">
        <v>290</v>
      </c>
      <c r="AF75" s="417" t="s">
        <v>290</v>
      </c>
      <c r="AG75" s="417" t="s">
        <v>290</v>
      </c>
      <c r="AH75" s="417" t="s">
        <v>290</v>
      </c>
      <c r="AI75" s="417" t="s">
        <v>290</v>
      </c>
      <c r="AJ75" s="417" t="s">
        <v>290</v>
      </c>
      <c r="AK75" s="417" t="s">
        <v>290</v>
      </c>
      <c r="AL75" s="417" t="s">
        <v>290</v>
      </c>
      <c r="AM75" s="417" t="s">
        <v>290</v>
      </c>
      <c r="AN75" s="417" t="s">
        <v>290</v>
      </c>
      <c r="AO75" s="417" t="s">
        <v>290</v>
      </c>
      <c r="AP75" s="417" t="s">
        <v>290</v>
      </c>
      <c r="AQ75" s="417" t="s">
        <v>290</v>
      </c>
      <c r="AR75" s="417" t="s">
        <v>290</v>
      </c>
      <c r="AS75" s="417" t="s">
        <v>290</v>
      </c>
      <c r="AT75" s="417" t="s">
        <v>290</v>
      </c>
      <c r="AU75" s="417" t="s">
        <v>290</v>
      </c>
      <c r="AV75" s="417" t="s">
        <v>290</v>
      </c>
      <c r="AW75" s="417" t="s">
        <v>290</v>
      </c>
      <c r="AX75" s="417" t="s">
        <v>290</v>
      </c>
      <c r="AY75" s="417" t="s">
        <v>290</v>
      </c>
      <c r="AZ75" s="417" t="s">
        <v>290</v>
      </c>
      <c r="BA75" s="294"/>
      <c r="BB75" s="294"/>
      <c r="BC75" s="286"/>
      <c r="BD75" s="294"/>
      <c r="BE75" s="294"/>
      <c r="BF75" s="286"/>
    </row>
    <row r="76" spans="1:58" ht="13.5" hidden="1" customHeight="1" x14ac:dyDescent="0.15">
      <c r="A76" s="408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  <c r="AX76" s="417"/>
      <c r="AY76" s="417"/>
      <c r="AZ76" s="417"/>
      <c r="BA76" s="294"/>
      <c r="BB76" s="294"/>
      <c r="BC76" s="286"/>
      <c r="BD76" s="294"/>
      <c r="BE76" s="294"/>
      <c r="BF76" s="286"/>
    </row>
    <row r="77" spans="1:58" ht="13.5" hidden="1" customHeight="1" x14ac:dyDescent="0.15">
      <c r="A77" s="408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  <c r="AX77" s="417"/>
      <c r="AY77" s="417"/>
      <c r="AZ77" s="417"/>
      <c r="BA77" s="294"/>
      <c r="BB77" s="294"/>
      <c r="BC77" s="286"/>
      <c r="BD77" s="294"/>
      <c r="BE77" s="294"/>
      <c r="BF77" s="286"/>
    </row>
    <row r="78" spans="1:58" ht="13.5" hidden="1" customHeight="1" x14ac:dyDescent="0.15">
      <c r="A78" s="408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  <c r="AX78" s="417"/>
      <c r="AY78" s="417"/>
      <c r="AZ78" s="417"/>
      <c r="BA78" s="294"/>
      <c r="BB78" s="294"/>
      <c r="BC78" s="286"/>
      <c r="BD78" s="294"/>
      <c r="BE78" s="294"/>
      <c r="BF78" s="286"/>
    </row>
    <row r="79" spans="1:58" ht="13.5" hidden="1" customHeight="1" x14ac:dyDescent="0.15">
      <c r="A79" s="408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  <c r="AX79" s="417"/>
      <c r="AY79" s="417"/>
      <c r="AZ79" s="417"/>
      <c r="BA79" s="294"/>
      <c r="BB79" s="294"/>
      <c r="BC79" s="286"/>
      <c r="BD79" s="294"/>
      <c r="BE79" s="294"/>
      <c r="BF79" s="286"/>
    </row>
    <row r="80" spans="1:58" ht="13.5" hidden="1" customHeight="1" x14ac:dyDescent="0.15">
      <c r="A80" s="408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  <c r="AX80" s="417"/>
      <c r="AY80" s="417"/>
      <c r="AZ80" s="417"/>
      <c r="BA80" s="294"/>
      <c r="BB80" s="294"/>
      <c r="BC80" s="286"/>
      <c r="BD80" s="294"/>
      <c r="BE80" s="294"/>
      <c r="BF80" s="286"/>
    </row>
    <row r="81" spans="1:58" ht="13.5" hidden="1" customHeight="1" x14ac:dyDescent="0.15">
      <c r="A81" s="292"/>
      <c r="B81" s="401"/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1"/>
      <c r="AU81" s="401"/>
      <c r="AV81" s="401"/>
      <c r="AW81" s="401"/>
      <c r="AX81" s="401"/>
      <c r="AY81" s="401"/>
      <c r="AZ81" s="401"/>
      <c r="BA81" s="294"/>
      <c r="BB81" s="294"/>
      <c r="BC81" s="286"/>
      <c r="BD81" s="294"/>
      <c r="BE81" s="294"/>
      <c r="BF81" s="286"/>
    </row>
    <row r="82" spans="1:58" ht="13.5" hidden="1" customHeight="1" x14ac:dyDescent="0.15">
      <c r="A82" s="408" t="s">
        <v>282</v>
      </c>
      <c r="B82" s="417" t="s">
        <v>290</v>
      </c>
      <c r="C82" s="417" t="s">
        <v>290</v>
      </c>
      <c r="D82" s="417" t="s">
        <v>290</v>
      </c>
      <c r="E82" s="417" t="s">
        <v>290</v>
      </c>
      <c r="F82" s="417" t="s">
        <v>290</v>
      </c>
      <c r="G82" s="417" t="s">
        <v>290</v>
      </c>
      <c r="H82" s="417" t="s">
        <v>290</v>
      </c>
      <c r="I82" s="417" t="s">
        <v>290</v>
      </c>
      <c r="J82" s="417" t="s">
        <v>290</v>
      </c>
      <c r="K82" s="417" t="s">
        <v>290</v>
      </c>
      <c r="L82" s="417" t="s">
        <v>290</v>
      </c>
      <c r="M82" s="417" t="s">
        <v>290</v>
      </c>
      <c r="N82" s="417" t="s">
        <v>290</v>
      </c>
      <c r="O82" s="417" t="s">
        <v>290</v>
      </c>
      <c r="P82" s="417" t="s">
        <v>290</v>
      </c>
      <c r="Q82" s="417" t="s">
        <v>290</v>
      </c>
      <c r="R82" s="417" t="s">
        <v>290</v>
      </c>
      <c r="S82" s="417" t="s">
        <v>290</v>
      </c>
      <c r="T82" s="417" t="s">
        <v>290</v>
      </c>
      <c r="U82" s="417" t="s">
        <v>290</v>
      </c>
      <c r="V82" s="417" t="s">
        <v>290</v>
      </c>
      <c r="W82" s="417" t="s">
        <v>290</v>
      </c>
      <c r="X82" s="417" t="s">
        <v>290</v>
      </c>
      <c r="Y82" s="417" t="s">
        <v>290</v>
      </c>
      <c r="Z82" s="417" t="s">
        <v>290</v>
      </c>
      <c r="AA82" s="417" t="s">
        <v>290</v>
      </c>
      <c r="AB82" s="417" t="s">
        <v>290</v>
      </c>
      <c r="AC82" s="417" t="s">
        <v>290</v>
      </c>
      <c r="AD82" s="417" t="s">
        <v>290</v>
      </c>
      <c r="AE82" s="417" t="s">
        <v>290</v>
      </c>
      <c r="AF82" s="417" t="s">
        <v>290</v>
      </c>
      <c r="AG82" s="417" t="s">
        <v>290</v>
      </c>
      <c r="AH82" s="417" t="s">
        <v>290</v>
      </c>
      <c r="AI82" s="417" t="s">
        <v>290</v>
      </c>
      <c r="AJ82" s="417" t="s">
        <v>290</v>
      </c>
      <c r="AK82" s="417" t="s">
        <v>290</v>
      </c>
      <c r="AL82" s="417" t="s">
        <v>290</v>
      </c>
      <c r="AM82" s="417" t="s">
        <v>290</v>
      </c>
      <c r="AN82" s="417" t="s">
        <v>290</v>
      </c>
      <c r="AO82" s="417" t="s">
        <v>290</v>
      </c>
      <c r="AP82" s="417" t="s">
        <v>290</v>
      </c>
      <c r="AQ82" s="417" t="s">
        <v>290</v>
      </c>
      <c r="AR82" s="417" t="s">
        <v>290</v>
      </c>
      <c r="AS82" s="417" t="s">
        <v>290</v>
      </c>
      <c r="AT82" s="417" t="s">
        <v>290</v>
      </c>
      <c r="AU82" s="417" t="s">
        <v>290</v>
      </c>
      <c r="AV82" s="417" t="s">
        <v>290</v>
      </c>
      <c r="AW82" s="417" t="s">
        <v>290</v>
      </c>
      <c r="AX82" s="417" t="s">
        <v>290</v>
      </c>
      <c r="AY82" s="417" t="s">
        <v>290</v>
      </c>
      <c r="AZ82" s="417" t="s">
        <v>290</v>
      </c>
      <c r="BA82" s="294"/>
      <c r="BB82" s="294"/>
      <c r="BC82" s="286"/>
      <c r="BD82" s="294"/>
      <c r="BE82" s="294"/>
      <c r="BF82" s="286"/>
    </row>
    <row r="83" spans="1:58" ht="13.5" hidden="1" customHeight="1" x14ac:dyDescent="0.15">
      <c r="A83" s="408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  <c r="AX83" s="417"/>
      <c r="AY83" s="417"/>
      <c r="AZ83" s="417"/>
      <c r="BA83" s="294"/>
      <c r="BB83" s="294"/>
      <c r="BC83" s="286"/>
      <c r="BD83" s="294"/>
      <c r="BE83" s="294"/>
      <c r="BF83" s="286"/>
    </row>
    <row r="84" spans="1:58" ht="13.5" hidden="1" customHeight="1" x14ac:dyDescent="0.15">
      <c r="A84" s="408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  <c r="AT84" s="417"/>
      <c r="AU84" s="417"/>
      <c r="AV84" s="417"/>
      <c r="AW84" s="417"/>
      <c r="AX84" s="417"/>
      <c r="AY84" s="417"/>
      <c r="AZ84" s="417"/>
      <c r="BA84" s="294"/>
      <c r="BB84" s="294"/>
      <c r="BC84" s="286"/>
      <c r="BD84" s="294"/>
      <c r="BE84" s="294"/>
      <c r="BF84" s="286"/>
    </row>
    <row r="85" spans="1:58" ht="13.5" hidden="1" customHeight="1" x14ac:dyDescent="0.15">
      <c r="A85" s="408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  <c r="AX85" s="417"/>
      <c r="AY85" s="417"/>
      <c r="AZ85" s="417"/>
      <c r="BA85" s="294"/>
      <c r="BB85" s="294"/>
      <c r="BC85" s="286"/>
      <c r="BD85" s="294"/>
      <c r="BE85" s="294"/>
      <c r="BF85" s="286"/>
    </row>
    <row r="86" spans="1:58" ht="13.5" hidden="1" customHeight="1" x14ac:dyDescent="0.15">
      <c r="A86" s="408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  <c r="AX86" s="417"/>
      <c r="AY86" s="417"/>
      <c r="AZ86" s="417"/>
      <c r="BA86" s="294"/>
      <c r="BB86" s="294"/>
      <c r="BC86" s="286"/>
      <c r="BD86" s="294"/>
      <c r="BE86" s="294"/>
      <c r="BF86" s="286"/>
    </row>
    <row r="87" spans="1:58" ht="13.5" hidden="1" customHeight="1" x14ac:dyDescent="0.15">
      <c r="A87" s="408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  <c r="AX87" s="417"/>
      <c r="AY87" s="417"/>
      <c r="AZ87" s="417"/>
      <c r="BA87" s="294"/>
      <c r="BB87" s="294"/>
      <c r="BC87" s="286"/>
      <c r="BD87" s="294"/>
      <c r="BE87" s="294"/>
      <c r="BF87" s="286"/>
    </row>
    <row r="88" spans="1:58" ht="13.5" hidden="1" customHeight="1" x14ac:dyDescent="0.15">
      <c r="A88" s="292"/>
      <c r="B88" s="401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294"/>
      <c r="BB88" s="294"/>
      <c r="BC88" s="286"/>
      <c r="BD88" s="294"/>
      <c r="BE88" s="294"/>
      <c r="BF88" s="286"/>
    </row>
    <row r="89" spans="1:58" ht="13.5" hidden="1" customHeight="1" x14ac:dyDescent="0.15">
      <c r="A89" s="408" t="s">
        <v>283</v>
      </c>
      <c r="B89" s="417" t="s">
        <v>290</v>
      </c>
      <c r="C89" s="417" t="s">
        <v>290</v>
      </c>
      <c r="D89" s="417" t="s">
        <v>290</v>
      </c>
      <c r="E89" s="417" t="s">
        <v>290</v>
      </c>
      <c r="F89" s="417" t="s">
        <v>290</v>
      </c>
      <c r="G89" s="417" t="s">
        <v>290</v>
      </c>
      <c r="H89" s="417" t="s">
        <v>290</v>
      </c>
      <c r="I89" s="417" t="s">
        <v>290</v>
      </c>
      <c r="J89" s="417" t="s">
        <v>290</v>
      </c>
      <c r="K89" s="417" t="s">
        <v>290</v>
      </c>
      <c r="L89" s="417" t="s">
        <v>290</v>
      </c>
      <c r="M89" s="417" t="s">
        <v>290</v>
      </c>
      <c r="N89" s="417" t="s">
        <v>290</v>
      </c>
      <c r="O89" s="417" t="s">
        <v>290</v>
      </c>
      <c r="P89" s="417" t="s">
        <v>290</v>
      </c>
      <c r="Q89" s="417" t="s">
        <v>290</v>
      </c>
      <c r="R89" s="417" t="s">
        <v>290</v>
      </c>
      <c r="S89" s="417" t="s">
        <v>290</v>
      </c>
      <c r="T89" s="417" t="s">
        <v>290</v>
      </c>
      <c r="U89" s="417" t="s">
        <v>290</v>
      </c>
      <c r="V89" s="417" t="s">
        <v>290</v>
      </c>
      <c r="W89" s="417" t="s">
        <v>290</v>
      </c>
      <c r="X89" s="417" t="s">
        <v>290</v>
      </c>
      <c r="Y89" s="417" t="s">
        <v>290</v>
      </c>
      <c r="Z89" s="417" t="s">
        <v>290</v>
      </c>
      <c r="AA89" s="417" t="s">
        <v>290</v>
      </c>
      <c r="AB89" s="417" t="s">
        <v>290</v>
      </c>
      <c r="AC89" s="417" t="s">
        <v>290</v>
      </c>
      <c r="AD89" s="417" t="s">
        <v>290</v>
      </c>
      <c r="AE89" s="417" t="s">
        <v>290</v>
      </c>
      <c r="AF89" s="417" t="s">
        <v>290</v>
      </c>
      <c r="AG89" s="417" t="s">
        <v>290</v>
      </c>
      <c r="AH89" s="417" t="s">
        <v>290</v>
      </c>
      <c r="AI89" s="417" t="s">
        <v>290</v>
      </c>
      <c r="AJ89" s="417" t="s">
        <v>290</v>
      </c>
      <c r="AK89" s="417" t="s">
        <v>290</v>
      </c>
      <c r="AL89" s="417" t="s">
        <v>290</v>
      </c>
      <c r="AM89" s="417" t="s">
        <v>290</v>
      </c>
      <c r="AN89" s="417" t="s">
        <v>290</v>
      </c>
      <c r="AO89" s="417" t="s">
        <v>290</v>
      </c>
      <c r="AP89" s="417" t="s">
        <v>290</v>
      </c>
      <c r="AQ89" s="417" t="s">
        <v>290</v>
      </c>
      <c r="AR89" s="417" t="s">
        <v>290</v>
      </c>
      <c r="AS89" s="417" t="s">
        <v>290</v>
      </c>
      <c r="AT89" s="417" t="s">
        <v>290</v>
      </c>
      <c r="AU89" s="417" t="s">
        <v>290</v>
      </c>
      <c r="AV89" s="417" t="s">
        <v>290</v>
      </c>
      <c r="AW89" s="417" t="s">
        <v>290</v>
      </c>
      <c r="AX89" s="417" t="s">
        <v>290</v>
      </c>
      <c r="AY89" s="417" t="s">
        <v>290</v>
      </c>
      <c r="AZ89" s="417" t="s">
        <v>290</v>
      </c>
      <c r="BA89" s="294"/>
      <c r="BB89" s="294"/>
      <c r="BC89" s="286"/>
      <c r="BD89" s="294"/>
      <c r="BE89" s="294"/>
      <c r="BF89" s="286"/>
    </row>
    <row r="90" spans="1:58" ht="13.5" hidden="1" customHeight="1" x14ac:dyDescent="0.15">
      <c r="A90" s="408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7"/>
      <c r="BA90" s="294"/>
      <c r="BB90" s="294"/>
      <c r="BC90" s="286"/>
      <c r="BD90" s="294"/>
      <c r="BE90" s="294"/>
      <c r="BF90" s="286"/>
    </row>
    <row r="91" spans="1:58" ht="13.5" hidden="1" customHeight="1" x14ac:dyDescent="0.15">
      <c r="A91" s="408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7"/>
      <c r="BA91" s="294"/>
      <c r="BB91" s="294"/>
      <c r="BC91" s="286"/>
      <c r="BD91" s="294"/>
      <c r="BE91" s="294"/>
      <c r="BF91" s="286"/>
    </row>
    <row r="92" spans="1:58" ht="13.5" hidden="1" customHeight="1" x14ac:dyDescent="0.15">
      <c r="A92" s="408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7"/>
      <c r="BA92" s="294"/>
      <c r="BB92" s="294"/>
      <c r="BC92" s="286"/>
      <c r="BD92" s="294"/>
      <c r="BE92" s="294"/>
      <c r="BF92" s="286"/>
    </row>
    <row r="93" spans="1:58" ht="13.5" hidden="1" customHeight="1" x14ac:dyDescent="0.15">
      <c r="A93" s="408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17"/>
      <c r="AT93" s="417"/>
      <c r="AU93" s="417"/>
      <c r="AV93" s="417"/>
      <c r="AW93" s="417"/>
      <c r="AX93" s="417"/>
      <c r="AY93" s="417"/>
      <c r="AZ93" s="417"/>
      <c r="BA93" s="294"/>
      <c r="BB93" s="294"/>
      <c r="BC93" s="286"/>
      <c r="BD93" s="294"/>
      <c r="BE93" s="294"/>
      <c r="BF93" s="286"/>
    </row>
    <row r="94" spans="1:58" ht="13.5" hidden="1" customHeight="1" x14ac:dyDescent="0.15">
      <c r="A94" s="408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17"/>
      <c r="AT94" s="417"/>
      <c r="AU94" s="417"/>
      <c r="AV94" s="417"/>
      <c r="AW94" s="417"/>
      <c r="AX94" s="417"/>
      <c r="AY94" s="417"/>
      <c r="AZ94" s="417"/>
      <c r="BA94" s="294"/>
      <c r="BB94" s="294"/>
      <c r="BC94" s="286"/>
      <c r="BD94" s="294"/>
      <c r="BE94" s="294"/>
      <c r="BF94" s="286"/>
    </row>
    <row r="95" spans="1:58" ht="13.5" hidden="1" customHeight="1" x14ac:dyDescent="0.15">
      <c r="A95" s="292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  <c r="AA95" s="401"/>
      <c r="AB95" s="401"/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1"/>
      <c r="AZ95" s="401"/>
      <c r="BA95" s="294"/>
      <c r="BB95" s="294"/>
      <c r="BC95" s="286"/>
      <c r="BD95" s="294"/>
      <c r="BE95" s="294"/>
      <c r="BF95" s="286"/>
    </row>
    <row r="96" spans="1:58" ht="13.5" hidden="1" customHeight="1" x14ac:dyDescent="0.15">
      <c r="A96" s="408" t="s">
        <v>284</v>
      </c>
      <c r="B96" s="417" t="s">
        <v>290</v>
      </c>
      <c r="C96" s="417" t="s">
        <v>290</v>
      </c>
      <c r="D96" s="417" t="s">
        <v>290</v>
      </c>
      <c r="E96" s="417" t="s">
        <v>290</v>
      </c>
      <c r="F96" s="417" t="s">
        <v>290</v>
      </c>
      <c r="G96" s="417" t="s">
        <v>290</v>
      </c>
      <c r="H96" s="417" t="s">
        <v>290</v>
      </c>
      <c r="I96" s="417" t="s">
        <v>290</v>
      </c>
      <c r="J96" s="417" t="s">
        <v>290</v>
      </c>
      <c r="K96" s="417" t="s">
        <v>290</v>
      </c>
      <c r="L96" s="417" t="s">
        <v>290</v>
      </c>
      <c r="M96" s="417" t="s">
        <v>290</v>
      </c>
      <c r="N96" s="417" t="s">
        <v>290</v>
      </c>
      <c r="O96" s="417" t="s">
        <v>290</v>
      </c>
      <c r="P96" s="417" t="s">
        <v>290</v>
      </c>
      <c r="Q96" s="417" t="s">
        <v>290</v>
      </c>
      <c r="R96" s="417" t="s">
        <v>290</v>
      </c>
      <c r="S96" s="417" t="s">
        <v>290</v>
      </c>
      <c r="T96" s="417" t="s">
        <v>290</v>
      </c>
      <c r="U96" s="417" t="s">
        <v>290</v>
      </c>
      <c r="V96" s="417" t="s">
        <v>290</v>
      </c>
      <c r="W96" s="417" t="s">
        <v>290</v>
      </c>
      <c r="X96" s="417" t="s">
        <v>290</v>
      </c>
      <c r="Y96" s="417" t="s">
        <v>290</v>
      </c>
      <c r="Z96" s="417" t="s">
        <v>290</v>
      </c>
      <c r="AA96" s="417" t="s">
        <v>290</v>
      </c>
      <c r="AB96" s="417" t="s">
        <v>290</v>
      </c>
      <c r="AC96" s="417" t="s">
        <v>290</v>
      </c>
      <c r="AD96" s="417" t="s">
        <v>290</v>
      </c>
      <c r="AE96" s="417" t="s">
        <v>290</v>
      </c>
      <c r="AF96" s="417" t="s">
        <v>290</v>
      </c>
      <c r="AG96" s="417" t="s">
        <v>290</v>
      </c>
      <c r="AH96" s="417" t="s">
        <v>290</v>
      </c>
      <c r="AI96" s="417" t="s">
        <v>290</v>
      </c>
      <c r="AJ96" s="417" t="s">
        <v>290</v>
      </c>
      <c r="AK96" s="417" t="s">
        <v>290</v>
      </c>
      <c r="AL96" s="417" t="s">
        <v>290</v>
      </c>
      <c r="AM96" s="417" t="s">
        <v>290</v>
      </c>
      <c r="AN96" s="417" t="s">
        <v>290</v>
      </c>
      <c r="AO96" s="417" t="s">
        <v>290</v>
      </c>
      <c r="AP96" s="417" t="s">
        <v>290</v>
      </c>
      <c r="AQ96" s="417" t="s">
        <v>290</v>
      </c>
      <c r="AR96" s="417" t="s">
        <v>290</v>
      </c>
      <c r="AS96" s="417" t="s">
        <v>290</v>
      </c>
      <c r="AT96" s="417" t="s">
        <v>290</v>
      </c>
      <c r="AU96" s="417" t="s">
        <v>290</v>
      </c>
      <c r="AV96" s="417" t="s">
        <v>290</v>
      </c>
      <c r="AW96" s="417" t="s">
        <v>290</v>
      </c>
      <c r="AX96" s="417" t="s">
        <v>290</v>
      </c>
      <c r="AY96" s="417" t="s">
        <v>290</v>
      </c>
      <c r="AZ96" s="417" t="s">
        <v>290</v>
      </c>
      <c r="BA96" s="294"/>
      <c r="BB96" s="294"/>
      <c r="BC96" s="286"/>
      <c r="BD96" s="294"/>
      <c r="BE96" s="294"/>
      <c r="BF96" s="286"/>
    </row>
    <row r="97" spans="1:58" ht="13.5" hidden="1" customHeight="1" x14ac:dyDescent="0.15">
      <c r="A97" s="408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7"/>
      <c r="BA97" s="294"/>
      <c r="BB97" s="294"/>
      <c r="BC97" s="286"/>
      <c r="BD97" s="294"/>
      <c r="BE97" s="294"/>
      <c r="BF97" s="286"/>
    </row>
    <row r="98" spans="1:58" ht="13.5" hidden="1" customHeight="1" x14ac:dyDescent="0.15">
      <c r="A98" s="408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7"/>
      <c r="BA98" s="294"/>
      <c r="BB98" s="294"/>
      <c r="BC98" s="286"/>
      <c r="BD98" s="294"/>
      <c r="BE98" s="294"/>
      <c r="BF98" s="286"/>
    </row>
    <row r="99" spans="1:58" ht="13.5" hidden="1" customHeight="1" x14ac:dyDescent="0.15">
      <c r="A99" s="408"/>
      <c r="B99" s="417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  <c r="AS99" s="417"/>
      <c r="AT99" s="417"/>
      <c r="AU99" s="417"/>
      <c r="AV99" s="417"/>
      <c r="AW99" s="417"/>
      <c r="AX99" s="417"/>
      <c r="AY99" s="417"/>
      <c r="AZ99" s="417"/>
      <c r="BA99" s="294"/>
      <c r="BB99" s="294"/>
      <c r="BC99" s="286"/>
      <c r="BD99" s="294"/>
      <c r="BE99" s="294"/>
      <c r="BF99" s="286"/>
    </row>
    <row r="100" spans="1:58" ht="13.5" hidden="1" customHeight="1" x14ac:dyDescent="0.15">
      <c r="A100" s="408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  <c r="AX100" s="417"/>
      <c r="AY100" s="417"/>
      <c r="AZ100" s="417"/>
      <c r="BA100" s="294"/>
      <c r="BB100" s="294"/>
      <c r="BC100" s="286"/>
      <c r="BD100" s="294"/>
      <c r="BE100" s="294"/>
      <c r="BF100" s="286"/>
    </row>
    <row r="101" spans="1:58" ht="13.5" hidden="1" customHeight="1" x14ac:dyDescent="0.15">
      <c r="A101" s="408"/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7"/>
      <c r="BA101" s="294"/>
      <c r="BB101" s="294"/>
      <c r="BC101" s="286"/>
      <c r="BD101" s="294"/>
      <c r="BE101" s="294"/>
      <c r="BF101" s="286"/>
    </row>
    <row r="102" spans="1:58" ht="13.5" hidden="1" customHeight="1" x14ac:dyDescent="0.15">
      <c r="A102" s="292"/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1"/>
      <c r="AL102" s="401"/>
      <c r="AM102" s="401"/>
      <c r="AN102" s="401"/>
      <c r="AO102" s="401"/>
      <c r="AP102" s="401"/>
      <c r="AQ102" s="401"/>
      <c r="AR102" s="401"/>
      <c r="AS102" s="401"/>
      <c r="AT102" s="401"/>
      <c r="AU102" s="401"/>
      <c r="AV102" s="401"/>
      <c r="AW102" s="401"/>
      <c r="AX102" s="401"/>
      <c r="AY102" s="401"/>
      <c r="AZ102" s="401"/>
      <c r="BA102" s="294"/>
      <c r="BB102" s="294"/>
      <c r="BC102" s="286"/>
      <c r="BD102" s="294"/>
      <c r="BE102" s="294"/>
      <c r="BF102" s="286"/>
    </row>
    <row r="103" spans="1:58" ht="13.5" hidden="1" customHeight="1" x14ac:dyDescent="0.15">
      <c r="A103" s="408" t="s">
        <v>285</v>
      </c>
      <c r="B103" s="417" t="s">
        <v>290</v>
      </c>
      <c r="C103" s="417" t="s">
        <v>290</v>
      </c>
      <c r="D103" s="417" t="s">
        <v>290</v>
      </c>
      <c r="E103" s="417" t="s">
        <v>290</v>
      </c>
      <c r="F103" s="417" t="s">
        <v>290</v>
      </c>
      <c r="G103" s="417" t="s">
        <v>290</v>
      </c>
      <c r="H103" s="417" t="s">
        <v>290</v>
      </c>
      <c r="I103" s="417" t="s">
        <v>290</v>
      </c>
      <c r="J103" s="417" t="s">
        <v>290</v>
      </c>
      <c r="K103" s="417" t="s">
        <v>290</v>
      </c>
      <c r="L103" s="417" t="s">
        <v>290</v>
      </c>
      <c r="M103" s="417" t="s">
        <v>290</v>
      </c>
      <c r="N103" s="417" t="s">
        <v>290</v>
      </c>
      <c r="O103" s="417" t="s">
        <v>290</v>
      </c>
      <c r="P103" s="417" t="s">
        <v>290</v>
      </c>
      <c r="Q103" s="417" t="s">
        <v>290</v>
      </c>
      <c r="R103" s="417" t="s">
        <v>290</v>
      </c>
      <c r="S103" s="417" t="s">
        <v>290</v>
      </c>
      <c r="T103" s="417" t="s">
        <v>290</v>
      </c>
      <c r="U103" s="417" t="s">
        <v>290</v>
      </c>
      <c r="V103" s="417" t="s">
        <v>290</v>
      </c>
      <c r="W103" s="417" t="s">
        <v>290</v>
      </c>
      <c r="X103" s="417" t="s">
        <v>290</v>
      </c>
      <c r="Y103" s="417" t="s">
        <v>290</v>
      </c>
      <c r="Z103" s="417" t="s">
        <v>290</v>
      </c>
      <c r="AA103" s="417" t="s">
        <v>290</v>
      </c>
      <c r="AB103" s="417" t="s">
        <v>290</v>
      </c>
      <c r="AC103" s="417" t="s">
        <v>290</v>
      </c>
      <c r="AD103" s="417" t="s">
        <v>290</v>
      </c>
      <c r="AE103" s="417" t="s">
        <v>290</v>
      </c>
      <c r="AF103" s="417" t="s">
        <v>290</v>
      </c>
      <c r="AG103" s="417" t="s">
        <v>290</v>
      </c>
      <c r="AH103" s="417" t="s">
        <v>290</v>
      </c>
      <c r="AI103" s="417" t="s">
        <v>290</v>
      </c>
      <c r="AJ103" s="417" t="s">
        <v>290</v>
      </c>
      <c r="AK103" s="417" t="s">
        <v>290</v>
      </c>
      <c r="AL103" s="417" t="s">
        <v>290</v>
      </c>
      <c r="AM103" s="417" t="s">
        <v>290</v>
      </c>
      <c r="AN103" s="417" t="s">
        <v>290</v>
      </c>
      <c r="AO103" s="417" t="s">
        <v>290</v>
      </c>
      <c r="AP103" s="417" t="s">
        <v>290</v>
      </c>
      <c r="AQ103" s="417" t="s">
        <v>290</v>
      </c>
      <c r="AR103" s="417" t="s">
        <v>290</v>
      </c>
      <c r="AS103" s="417" t="s">
        <v>290</v>
      </c>
      <c r="AT103" s="417" t="s">
        <v>290</v>
      </c>
      <c r="AU103" s="417" t="s">
        <v>290</v>
      </c>
      <c r="AV103" s="417" t="s">
        <v>290</v>
      </c>
      <c r="AW103" s="417" t="s">
        <v>290</v>
      </c>
      <c r="AX103" s="417" t="s">
        <v>290</v>
      </c>
      <c r="AY103" s="417" t="s">
        <v>290</v>
      </c>
      <c r="AZ103" s="417" t="s">
        <v>290</v>
      </c>
      <c r="BA103" s="294"/>
      <c r="BB103" s="294"/>
      <c r="BC103" s="286"/>
      <c r="BD103" s="294"/>
      <c r="BE103" s="294"/>
      <c r="BF103" s="286"/>
    </row>
    <row r="104" spans="1:58" ht="13.5" hidden="1" customHeight="1" x14ac:dyDescent="0.15">
      <c r="A104" s="408"/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V104" s="417"/>
      <c r="AW104" s="417"/>
      <c r="AX104" s="417"/>
      <c r="AY104" s="417"/>
      <c r="AZ104" s="417"/>
      <c r="BA104" s="294"/>
      <c r="BB104" s="294"/>
      <c r="BC104" s="286"/>
      <c r="BD104" s="294"/>
      <c r="BE104" s="294"/>
      <c r="BF104" s="286"/>
    </row>
    <row r="105" spans="1:58" ht="13.5" hidden="1" customHeight="1" x14ac:dyDescent="0.15">
      <c r="A105" s="408"/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17"/>
      <c r="AT105" s="417"/>
      <c r="AU105" s="417"/>
      <c r="AV105" s="417"/>
      <c r="AW105" s="417"/>
      <c r="AX105" s="417"/>
      <c r="AY105" s="417"/>
      <c r="AZ105" s="417"/>
      <c r="BA105" s="294"/>
      <c r="BB105" s="294"/>
      <c r="BC105" s="286"/>
      <c r="BD105" s="294"/>
      <c r="BE105" s="294"/>
      <c r="BF105" s="286"/>
    </row>
    <row r="106" spans="1:58" ht="13.5" hidden="1" customHeight="1" x14ac:dyDescent="0.15">
      <c r="A106" s="408"/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7"/>
      <c r="BA106" s="294"/>
      <c r="BB106" s="294"/>
      <c r="BC106" s="286"/>
      <c r="BD106" s="294"/>
      <c r="BE106" s="294"/>
      <c r="BF106" s="286"/>
    </row>
    <row r="107" spans="1:58" ht="13.5" hidden="1" customHeight="1" x14ac:dyDescent="0.15">
      <c r="A107" s="408"/>
      <c r="B107" s="417"/>
      <c r="C107" s="417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7"/>
      <c r="BA107" s="294"/>
      <c r="BB107" s="294"/>
      <c r="BC107" s="286"/>
      <c r="BD107" s="294"/>
      <c r="BE107" s="294"/>
      <c r="BF107" s="286"/>
    </row>
    <row r="108" spans="1:58" ht="13.5" hidden="1" customHeight="1" x14ac:dyDescent="0.15">
      <c r="A108" s="408"/>
      <c r="B108" s="417"/>
      <c r="C108" s="417"/>
      <c r="D108" s="417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  <c r="AX108" s="417"/>
      <c r="AY108" s="417"/>
      <c r="AZ108" s="417"/>
      <c r="BA108" s="294"/>
      <c r="BB108" s="294"/>
      <c r="BC108" s="286"/>
      <c r="BD108" s="294"/>
      <c r="BE108" s="294"/>
      <c r="BF108" s="286"/>
    </row>
    <row r="109" spans="1:58" ht="13.5" hidden="1" customHeight="1" x14ac:dyDescent="0.15">
      <c r="A109" s="292"/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401"/>
      <c r="X109" s="401"/>
      <c r="Y109" s="401"/>
      <c r="Z109" s="401"/>
      <c r="AA109" s="401"/>
      <c r="AB109" s="401"/>
      <c r="AC109" s="401"/>
      <c r="AD109" s="401"/>
      <c r="AE109" s="401"/>
      <c r="AF109" s="401"/>
      <c r="AG109" s="401"/>
      <c r="AH109" s="401"/>
      <c r="AI109" s="401"/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401"/>
      <c r="AU109" s="401"/>
      <c r="AV109" s="401"/>
      <c r="AW109" s="401"/>
      <c r="AX109" s="401"/>
      <c r="AY109" s="401"/>
      <c r="AZ109" s="401"/>
      <c r="BA109" s="294"/>
      <c r="BB109" s="294"/>
      <c r="BC109" s="286"/>
      <c r="BD109" s="294"/>
      <c r="BE109" s="294"/>
      <c r="BF109" s="286"/>
    </row>
    <row r="110" spans="1:58" ht="13.5" hidden="1" customHeight="1" x14ac:dyDescent="0.15">
      <c r="A110" s="408" t="s">
        <v>286</v>
      </c>
      <c r="B110" s="417" t="s">
        <v>290</v>
      </c>
      <c r="C110" s="417" t="s">
        <v>290</v>
      </c>
      <c r="D110" s="417" t="s">
        <v>290</v>
      </c>
      <c r="E110" s="417" t="s">
        <v>290</v>
      </c>
      <c r="F110" s="417" t="s">
        <v>290</v>
      </c>
      <c r="G110" s="417" t="s">
        <v>290</v>
      </c>
      <c r="H110" s="417" t="s">
        <v>290</v>
      </c>
      <c r="I110" s="417" t="s">
        <v>290</v>
      </c>
      <c r="J110" s="417" t="s">
        <v>290</v>
      </c>
      <c r="K110" s="417" t="s">
        <v>290</v>
      </c>
      <c r="L110" s="417" t="s">
        <v>290</v>
      </c>
      <c r="M110" s="417" t="s">
        <v>290</v>
      </c>
      <c r="N110" s="417" t="s">
        <v>290</v>
      </c>
      <c r="O110" s="417" t="s">
        <v>290</v>
      </c>
      <c r="P110" s="417" t="s">
        <v>290</v>
      </c>
      <c r="Q110" s="417" t="s">
        <v>290</v>
      </c>
      <c r="R110" s="417" t="s">
        <v>290</v>
      </c>
      <c r="S110" s="417" t="s">
        <v>290</v>
      </c>
      <c r="T110" s="417" t="s">
        <v>290</v>
      </c>
      <c r="U110" s="417" t="s">
        <v>290</v>
      </c>
      <c r="V110" s="417" t="s">
        <v>290</v>
      </c>
      <c r="W110" s="417" t="s">
        <v>290</v>
      </c>
      <c r="X110" s="417" t="s">
        <v>290</v>
      </c>
      <c r="Y110" s="417" t="s">
        <v>290</v>
      </c>
      <c r="Z110" s="417" t="s">
        <v>290</v>
      </c>
      <c r="AA110" s="417" t="s">
        <v>290</v>
      </c>
      <c r="AB110" s="417" t="s">
        <v>290</v>
      </c>
      <c r="AC110" s="417" t="s">
        <v>290</v>
      </c>
      <c r="AD110" s="417" t="s">
        <v>290</v>
      </c>
      <c r="AE110" s="417" t="s">
        <v>290</v>
      </c>
      <c r="AF110" s="417" t="s">
        <v>290</v>
      </c>
      <c r="AG110" s="417" t="s">
        <v>290</v>
      </c>
      <c r="AH110" s="417" t="s">
        <v>290</v>
      </c>
      <c r="AI110" s="417" t="s">
        <v>290</v>
      </c>
      <c r="AJ110" s="417" t="s">
        <v>290</v>
      </c>
      <c r="AK110" s="417" t="s">
        <v>290</v>
      </c>
      <c r="AL110" s="417" t="s">
        <v>290</v>
      </c>
      <c r="AM110" s="417" t="s">
        <v>290</v>
      </c>
      <c r="AN110" s="417" t="s">
        <v>290</v>
      </c>
      <c r="AO110" s="417" t="s">
        <v>290</v>
      </c>
      <c r="AP110" s="417" t="s">
        <v>290</v>
      </c>
      <c r="AQ110" s="417" t="s">
        <v>290</v>
      </c>
      <c r="AR110" s="417" t="s">
        <v>290</v>
      </c>
      <c r="AS110" s="417" t="s">
        <v>290</v>
      </c>
      <c r="AT110" s="417" t="s">
        <v>290</v>
      </c>
      <c r="AU110" s="417" t="s">
        <v>290</v>
      </c>
      <c r="AV110" s="417" t="s">
        <v>290</v>
      </c>
      <c r="AW110" s="417" t="s">
        <v>290</v>
      </c>
      <c r="AX110" s="417" t="s">
        <v>290</v>
      </c>
      <c r="AY110" s="417" t="s">
        <v>290</v>
      </c>
      <c r="AZ110" s="417" t="s">
        <v>290</v>
      </c>
      <c r="BA110" s="294"/>
      <c r="BB110" s="294"/>
      <c r="BC110" s="286"/>
      <c r="BD110" s="294"/>
      <c r="BE110" s="294"/>
      <c r="BF110" s="286"/>
    </row>
    <row r="111" spans="1:58" ht="13.5" hidden="1" customHeight="1" x14ac:dyDescent="0.15">
      <c r="A111" s="408"/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7"/>
      <c r="BA111" s="294"/>
      <c r="BB111" s="294"/>
      <c r="BC111" s="286"/>
      <c r="BD111" s="294"/>
      <c r="BE111" s="294"/>
      <c r="BF111" s="286"/>
    </row>
    <row r="112" spans="1:58" ht="13.5" hidden="1" customHeight="1" x14ac:dyDescent="0.15">
      <c r="A112" s="408"/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294"/>
      <c r="BB112" s="294"/>
      <c r="BC112" s="286"/>
      <c r="BD112" s="294"/>
      <c r="BE112" s="294"/>
      <c r="BF112" s="286"/>
    </row>
    <row r="113" spans="1:58" ht="13.5" hidden="1" customHeight="1" x14ac:dyDescent="0.15">
      <c r="A113" s="408"/>
      <c r="B113" s="417"/>
      <c r="C113" s="417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294"/>
      <c r="BB113" s="294"/>
      <c r="BC113" s="286"/>
      <c r="BD113" s="294"/>
      <c r="BE113" s="294"/>
      <c r="BF113" s="286"/>
    </row>
    <row r="114" spans="1:58" ht="13.5" hidden="1" customHeight="1" x14ac:dyDescent="0.15">
      <c r="A114" s="408"/>
      <c r="B114" s="417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294"/>
      <c r="BB114" s="294"/>
      <c r="BC114" s="286"/>
      <c r="BD114" s="294"/>
      <c r="BE114" s="294"/>
      <c r="BF114" s="286"/>
    </row>
    <row r="115" spans="1:58" ht="13.5" hidden="1" customHeight="1" x14ac:dyDescent="0.15">
      <c r="A115" s="408"/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294"/>
      <c r="BB115" s="294"/>
      <c r="BC115" s="286"/>
      <c r="BD115" s="294"/>
      <c r="BE115" s="294"/>
      <c r="BF115" s="286"/>
    </row>
    <row r="116" spans="1:58" ht="6" customHeight="1" x14ac:dyDescent="0.15">
      <c r="A116" s="286"/>
      <c r="B116" s="286"/>
      <c r="BA116" s="294"/>
      <c r="BB116" s="294"/>
      <c r="BC116" s="286"/>
      <c r="BD116" s="294"/>
      <c r="BE116" s="294"/>
      <c r="BF116" s="286"/>
    </row>
    <row r="117" spans="1:58" ht="12.75" customHeight="1" x14ac:dyDescent="0.15">
      <c r="A117" s="418" t="s">
        <v>291</v>
      </c>
      <c r="B117" s="418"/>
      <c r="C117" s="418"/>
      <c r="D117" s="418"/>
      <c r="E117" s="418"/>
      <c r="F117" s="418"/>
      <c r="G117" s="289"/>
      <c r="H117" s="415" t="s">
        <v>292</v>
      </c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286"/>
      <c r="Y117" s="289" t="s">
        <v>293</v>
      </c>
      <c r="Z117" s="416" t="s">
        <v>294</v>
      </c>
      <c r="AA117" s="416"/>
      <c r="AB117" s="416"/>
      <c r="AC117" s="416"/>
      <c r="AD117" s="416"/>
      <c r="AE117" s="416"/>
      <c r="AF117" s="416"/>
      <c r="AG117" s="286"/>
      <c r="AH117" s="286"/>
      <c r="AI117" s="286"/>
      <c r="AJ117" s="286"/>
      <c r="AK117" s="286"/>
      <c r="AL117" s="286"/>
      <c r="AM117" s="286"/>
      <c r="AN117" s="286"/>
      <c r="AO117" s="295"/>
      <c r="AP117" s="286"/>
      <c r="AQ117" s="286"/>
      <c r="AR117" s="296" t="s">
        <v>295</v>
      </c>
      <c r="AS117" s="416" t="s">
        <v>296</v>
      </c>
      <c r="AT117" s="416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416"/>
    </row>
    <row r="118" spans="1:58" ht="3.75" customHeight="1" x14ac:dyDescent="0.15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95"/>
      <c r="AB118" s="286"/>
      <c r="AC118" s="286"/>
      <c r="AD118" s="286"/>
      <c r="AE118" s="286"/>
      <c r="AF118" s="286"/>
      <c r="AG118" s="286"/>
      <c r="AH118" s="286"/>
      <c r="AI118" s="286"/>
      <c r="AJ118" s="286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6"/>
      <c r="BA118" s="294"/>
      <c r="BB118" s="294"/>
      <c r="BC118" s="286"/>
      <c r="BD118" s="294"/>
      <c r="BE118" s="294"/>
      <c r="BF118" s="286"/>
    </row>
    <row r="119" spans="1:58" ht="12" customHeight="1" x14ac:dyDescent="0.15">
      <c r="A119" s="286"/>
      <c r="B119" s="286"/>
      <c r="C119" s="286"/>
      <c r="D119" s="286"/>
      <c r="E119" s="286"/>
      <c r="F119" s="286"/>
      <c r="G119" s="289" t="s">
        <v>297</v>
      </c>
      <c r="H119" s="415" t="s">
        <v>298</v>
      </c>
      <c r="I119" s="415"/>
      <c r="J119" s="415"/>
      <c r="K119" s="415"/>
      <c r="L119" s="415"/>
      <c r="M119" s="415"/>
      <c r="N119" s="415"/>
      <c r="O119" s="415"/>
      <c r="P119" s="415"/>
      <c r="Q119" s="415"/>
      <c r="R119" s="286"/>
      <c r="S119" s="286"/>
      <c r="T119" s="286"/>
      <c r="U119" s="294"/>
      <c r="V119" s="286"/>
      <c r="W119" s="286"/>
      <c r="X119" s="286"/>
      <c r="Y119" s="289" t="s">
        <v>231</v>
      </c>
      <c r="Z119" s="415" t="s">
        <v>299</v>
      </c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286"/>
      <c r="AR119" s="289" t="s">
        <v>278</v>
      </c>
      <c r="AS119" s="416" t="s">
        <v>300</v>
      </c>
      <c r="AT119" s="416"/>
      <c r="AU119" s="416"/>
      <c r="AV119" s="416"/>
      <c r="AW119" s="416"/>
      <c r="AX119" s="416"/>
      <c r="AY119" s="416"/>
      <c r="AZ119" s="416"/>
      <c r="BA119" s="416"/>
      <c r="BB119" s="416"/>
      <c r="BC119" s="416"/>
      <c r="BD119" s="294"/>
      <c r="BE119" s="294"/>
      <c r="BF119" s="286"/>
    </row>
    <row r="120" spans="1:58" ht="3.75" customHeight="1" x14ac:dyDescent="0.15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6"/>
      <c r="AU120" s="286"/>
      <c r="AV120" s="286"/>
      <c r="AW120" s="286"/>
      <c r="AX120" s="286"/>
      <c r="AY120" s="286"/>
      <c r="AZ120" s="286"/>
      <c r="BA120" s="294"/>
      <c r="BB120" s="294"/>
      <c r="BC120" s="286"/>
      <c r="BD120" s="294"/>
      <c r="BE120" s="294"/>
      <c r="BF120" s="286"/>
    </row>
    <row r="121" spans="1:58" ht="12.75" customHeight="1" x14ac:dyDescent="0.15">
      <c r="A121" s="286"/>
      <c r="B121" s="286"/>
      <c r="C121" s="286"/>
      <c r="D121" s="286"/>
      <c r="E121" s="286"/>
      <c r="F121" s="286"/>
      <c r="G121" s="289" t="s">
        <v>287</v>
      </c>
      <c r="H121" s="415" t="s">
        <v>301</v>
      </c>
      <c r="I121" s="415"/>
      <c r="J121" s="415"/>
      <c r="K121" s="415"/>
      <c r="L121" s="415"/>
      <c r="M121" s="415"/>
      <c r="N121" s="415"/>
      <c r="O121" s="415"/>
      <c r="P121" s="415"/>
      <c r="Q121" s="415"/>
      <c r="R121" s="286"/>
      <c r="S121" s="286"/>
      <c r="T121" s="286"/>
      <c r="U121" s="294"/>
      <c r="V121" s="286"/>
      <c r="W121" s="286"/>
      <c r="X121" s="286"/>
      <c r="Y121" s="289" t="s">
        <v>285</v>
      </c>
      <c r="Z121" s="415" t="s">
        <v>302</v>
      </c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286"/>
      <c r="AR121" s="289" t="s">
        <v>290</v>
      </c>
      <c r="AS121" s="415" t="s">
        <v>303</v>
      </c>
      <c r="AT121" s="415"/>
      <c r="AU121" s="415"/>
      <c r="AV121" s="415"/>
      <c r="AW121" s="415"/>
      <c r="AX121" s="415"/>
      <c r="AY121" s="415"/>
      <c r="AZ121" s="415"/>
      <c r="BA121" s="294"/>
      <c r="BB121" s="294"/>
      <c r="BC121" s="286"/>
      <c r="BD121" s="294"/>
      <c r="BE121" s="294"/>
      <c r="BF121" s="286"/>
    </row>
    <row r="122" spans="1:58" ht="12.75" customHeight="1" x14ac:dyDescent="0.15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6"/>
      <c r="AU122" s="286"/>
      <c r="AV122" s="286"/>
      <c r="AW122" s="286"/>
      <c r="AX122" s="286"/>
      <c r="AY122" s="286"/>
      <c r="AZ122" s="286"/>
      <c r="BA122" s="294"/>
      <c r="BB122" s="294"/>
      <c r="BC122" s="286"/>
      <c r="BD122" s="294"/>
      <c r="BE122" s="294"/>
      <c r="BF122" s="286"/>
    </row>
    <row r="123" spans="1:58" ht="18" customHeight="1" x14ac:dyDescent="0.15">
      <c r="A123" s="412" t="s">
        <v>304</v>
      </c>
      <c r="B123" s="412"/>
      <c r="C123" s="412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  <c r="AA123" s="412"/>
      <c r="AB123" s="412"/>
      <c r="AC123" s="412"/>
      <c r="AD123" s="412"/>
      <c r="AE123" s="412"/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294"/>
      <c r="BB123" s="294"/>
      <c r="BC123" s="286"/>
      <c r="BD123" s="294"/>
      <c r="BE123" s="294"/>
      <c r="BF123" s="286"/>
    </row>
    <row r="124" spans="1:58" ht="3" customHeight="1" x14ac:dyDescent="0.15">
      <c r="A124" s="412"/>
      <c r="B124" s="412"/>
      <c r="C124" s="412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  <c r="O124" s="412"/>
      <c r="P124" s="412"/>
      <c r="Q124" s="412"/>
      <c r="R124" s="412"/>
      <c r="S124" s="412"/>
      <c r="T124" s="412"/>
      <c r="U124" s="412"/>
      <c r="V124" s="412"/>
      <c r="W124" s="412"/>
      <c r="X124" s="412"/>
      <c r="Y124" s="412"/>
      <c r="Z124" s="412"/>
      <c r="AA124" s="412"/>
      <c r="AB124" s="412"/>
      <c r="AC124" s="412"/>
      <c r="AD124" s="412"/>
      <c r="AE124" s="412"/>
      <c r="AF124" s="412"/>
      <c r="AG124" s="412"/>
      <c r="AH124" s="412"/>
      <c r="AI124" s="412"/>
      <c r="AJ124" s="412"/>
      <c r="AK124" s="412"/>
      <c r="AL124" s="412"/>
      <c r="AM124" s="412"/>
      <c r="AN124" s="412"/>
      <c r="AO124" s="412"/>
      <c r="AP124" s="412"/>
      <c r="AQ124" s="412"/>
      <c r="AR124" s="412"/>
      <c r="AS124" s="412"/>
      <c r="AT124" s="412"/>
      <c r="AU124" s="412"/>
      <c r="AV124" s="412"/>
      <c r="AW124" s="412"/>
      <c r="AX124" s="412"/>
      <c r="AY124" s="412"/>
      <c r="AZ124" s="412"/>
      <c r="BA124" s="412"/>
      <c r="BB124" s="412"/>
      <c r="BC124" s="412"/>
      <c r="BD124" s="412"/>
      <c r="BE124" s="412"/>
      <c r="BF124" s="412"/>
    </row>
    <row r="125" spans="1:58" ht="12.75" customHeight="1" x14ac:dyDescent="0.15">
      <c r="A125" s="413" t="s">
        <v>179</v>
      </c>
      <c r="B125" s="411" t="s">
        <v>305</v>
      </c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R125" s="411"/>
      <c r="S125" s="411"/>
      <c r="T125" s="411" t="s">
        <v>306</v>
      </c>
      <c r="U125" s="411"/>
      <c r="V125" s="411"/>
      <c r="W125" s="411"/>
      <c r="X125" s="411"/>
      <c r="Y125" s="411"/>
      <c r="Z125" s="411"/>
      <c r="AA125" s="411"/>
      <c r="AB125" s="411"/>
      <c r="AC125" s="411" t="s">
        <v>307</v>
      </c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  <c r="AU125" s="411"/>
      <c r="AV125" s="411"/>
      <c r="AW125" s="411"/>
      <c r="AX125" s="413" t="s">
        <v>6</v>
      </c>
      <c r="AY125" s="413"/>
      <c r="AZ125" s="413"/>
      <c r="BA125" s="411" t="s">
        <v>308</v>
      </c>
      <c r="BB125" s="411"/>
      <c r="BC125" s="411"/>
      <c r="BD125" s="411" t="s">
        <v>5</v>
      </c>
      <c r="BE125" s="411"/>
      <c r="BF125" s="411"/>
    </row>
    <row r="126" spans="1:58" ht="32.25" customHeight="1" x14ac:dyDescent="0.15">
      <c r="A126" s="413"/>
      <c r="B126" s="411"/>
      <c r="C126" s="411"/>
      <c r="D126" s="411"/>
      <c r="E126" s="411"/>
      <c r="F126" s="411"/>
      <c r="G126" s="411"/>
      <c r="H126" s="411"/>
      <c r="I126" s="411"/>
      <c r="J126" s="411"/>
      <c r="K126" s="411"/>
      <c r="L126" s="411"/>
      <c r="M126" s="411"/>
      <c r="N126" s="411"/>
      <c r="O126" s="411"/>
      <c r="P126" s="411"/>
      <c r="Q126" s="411"/>
      <c r="R126" s="411"/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 t="s">
        <v>3</v>
      </c>
      <c r="AD126" s="411"/>
      <c r="AE126" s="411"/>
      <c r="AF126" s="411"/>
      <c r="AG126" s="411"/>
      <c r="AH126" s="411"/>
      <c r="AI126" s="411"/>
      <c r="AJ126" s="411" t="s">
        <v>7</v>
      </c>
      <c r="AK126" s="411"/>
      <c r="AL126" s="411"/>
      <c r="AM126" s="411"/>
      <c r="AN126" s="411"/>
      <c r="AO126" s="411"/>
      <c r="AP126" s="411"/>
      <c r="AQ126" s="411" t="s">
        <v>309</v>
      </c>
      <c r="AR126" s="411"/>
      <c r="AS126" s="411"/>
      <c r="AT126" s="411"/>
      <c r="AU126" s="411"/>
      <c r="AV126" s="411"/>
      <c r="AW126" s="411"/>
      <c r="AX126" s="411" t="s">
        <v>310</v>
      </c>
      <c r="AY126" s="411"/>
      <c r="AZ126" s="411"/>
      <c r="BA126" s="411"/>
      <c r="BB126" s="402"/>
      <c r="BC126" s="411"/>
      <c r="BD126" s="411"/>
      <c r="BE126" s="402"/>
      <c r="BF126" s="411"/>
    </row>
    <row r="127" spans="1:58" ht="12" customHeight="1" x14ac:dyDescent="0.15">
      <c r="A127" s="413"/>
      <c r="B127" s="411" t="s">
        <v>5</v>
      </c>
      <c r="C127" s="411"/>
      <c r="D127" s="411"/>
      <c r="E127" s="411"/>
      <c r="F127" s="411"/>
      <c r="G127" s="411"/>
      <c r="H127" s="411" t="s">
        <v>311</v>
      </c>
      <c r="I127" s="411"/>
      <c r="J127" s="411"/>
      <c r="K127" s="411"/>
      <c r="L127" s="411"/>
      <c r="M127" s="411"/>
      <c r="N127" s="411" t="s">
        <v>312</v>
      </c>
      <c r="O127" s="411"/>
      <c r="P127" s="411"/>
      <c r="Q127" s="411"/>
      <c r="R127" s="411"/>
      <c r="S127" s="411"/>
      <c r="T127" s="411" t="s">
        <v>5</v>
      </c>
      <c r="U127" s="411"/>
      <c r="V127" s="411"/>
      <c r="W127" s="411" t="s">
        <v>311</v>
      </c>
      <c r="X127" s="411"/>
      <c r="Y127" s="411"/>
      <c r="Z127" s="411" t="s">
        <v>312</v>
      </c>
      <c r="AA127" s="411"/>
      <c r="AB127" s="411"/>
      <c r="AC127" s="411" t="s">
        <v>5</v>
      </c>
      <c r="AD127" s="411"/>
      <c r="AE127" s="411"/>
      <c r="AF127" s="411" t="s">
        <v>311</v>
      </c>
      <c r="AG127" s="411"/>
      <c r="AH127" s="411" t="s">
        <v>312</v>
      </c>
      <c r="AI127" s="411"/>
      <c r="AJ127" s="411" t="s">
        <v>5</v>
      </c>
      <c r="AK127" s="411"/>
      <c r="AL127" s="411"/>
      <c r="AM127" s="411" t="s">
        <v>311</v>
      </c>
      <c r="AN127" s="411"/>
      <c r="AO127" s="411" t="s">
        <v>312</v>
      </c>
      <c r="AP127" s="411"/>
      <c r="AQ127" s="411" t="s">
        <v>5</v>
      </c>
      <c r="AR127" s="411"/>
      <c r="AS127" s="411"/>
      <c r="AT127" s="411" t="s">
        <v>311</v>
      </c>
      <c r="AU127" s="411"/>
      <c r="AV127" s="411" t="s">
        <v>312</v>
      </c>
      <c r="AW127" s="411"/>
      <c r="AX127" s="411"/>
      <c r="AY127" s="411"/>
      <c r="AZ127" s="411"/>
      <c r="BA127" s="411"/>
      <c r="BB127" s="411"/>
      <c r="BC127" s="411"/>
      <c r="BD127" s="411"/>
      <c r="BE127" s="411"/>
      <c r="BF127" s="411"/>
    </row>
    <row r="128" spans="1:58" ht="21.75" customHeight="1" x14ac:dyDescent="0.15">
      <c r="A128" s="413"/>
      <c r="B128" s="410" t="s">
        <v>313</v>
      </c>
      <c r="C128" s="410"/>
      <c r="D128" s="410"/>
      <c r="E128" s="414" t="s">
        <v>314</v>
      </c>
      <c r="F128" s="414"/>
      <c r="G128" s="414"/>
      <c r="H128" s="410" t="s">
        <v>313</v>
      </c>
      <c r="I128" s="410"/>
      <c r="J128" s="410"/>
      <c r="K128" s="414" t="s">
        <v>314</v>
      </c>
      <c r="L128" s="414"/>
      <c r="M128" s="414"/>
      <c r="N128" s="410" t="s">
        <v>313</v>
      </c>
      <c r="O128" s="410"/>
      <c r="P128" s="410"/>
      <c r="Q128" s="414" t="s">
        <v>314</v>
      </c>
      <c r="R128" s="414"/>
      <c r="S128" s="414"/>
      <c r="T128" s="410" t="s">
        <v>313</v>
      </c>
      <c r="U128" s="410"/>
      <c r="V128" s="410"/>
      <c r="W128" s="410" t="s">
        <v>313</v>
      </c>
      <c r="X128" s="410"/>
      <c r="Y128" s="410"/>
      <c r="Z128" s="410" t="s">
        <v>313</v>
      </c>
      <c r="AA128" s="410"/>
      <c r="AB128" s="410"/>
      <c r="AC128" s="410" t="s">
        <v>313</v>
      </c>
      <c r="AD128" s="410"/>
      <c r="AE128" s="410"/>
      <c r="AF128" s="410" t="s">
        <v>313</v>
      </c>
      <c r="AG128" s="410"/>
      <c r="AH128" s="410" t="s">
        <v>313</v>
      </c>
      <c r="AI128" s="410"/>
      <c r="AJ128" s="410" t="s">
        <v>313</v>
      </c>
      <c r="AK128" s="410"/>
      <c r="AL128" s="410"/>
      <c r="AM128" s="410" t="s">
        <v>313</v>
      </c>
      <c r="AN128" s="410"/>
      <c r="AO128" s="410" t="s">
        <v>313</v>
      </c>
      <c r="AP128" s="410"/>
      <c r="AQ128" s="410" t="s">
        <v>313</v>
      </c>
      <c r="AR128" s="410"/>
      <c r="AS128" s="410"/>
      <c r="AT128" s="410" t="s">
        <v>313</v>
      </c>
      <c r="AU128" s="410"/>
      <c r="AV128" s="410" t="s">
        <v>313</v>
      </c>
      <c r="AW128" s="410"/>
      <c r="AX128" s="410" t="s">
        <v>313</v>
      </c>
      <c r="AY128" s="410"/>
      <c r="AZ128" s="410"/>
      <c r="BA128" s="410" t="s">
        <v>313</v>
      </c>
      <c r="BB128" s="410"/>
      <c r="BC128" s="410"/>
      <c r="BD128" s="410" t="s">
        <v>313</v>
      </c>
      <c r="BE128" s="410"/>
      <c r="BF128" s="410"/>
    </row>
    <row r="129" spans="1:58" ht="12" customHeight="1" x14ac:dyDescent="0.15">
      <c r="A129" s="289" t="s">
        <v>276</v>
      </c>
      <c r="B129" s="409">
        <f>H129+N129</f>
        <v>39</v>
      </c>
      <c r="C129" s="409"/>
      <c r="D129" s="409"/>
      <c r="E129" s="409">
        <f>K129+Q129</f>
        <v>1404</v>
      </c>
      <c r="F129" s="409"/>
      <c r="G129" s="409"/>
      <c r="H129" s="409">
        <v>17</v>
      </c>
      <c r="I129" s="409"/>
      <c r="J129" s="409"/>
      <c r="K129" s="409">
        <v>612</v>
      </c>
      <c r="L129" s="409"/>
      <c r="M129" s="409"/>
      <c r="N129" s="409">
        <v>22</v>
      </c>
      <c r="O129" s="409"/>
      <c r="P129" s="409"/>
      <c r="Q129" s="409">
        <v>792</v>
      </c>
      <c r="R129" s="409"/>
      <c r="S129" s="409"/>
      <c r="T129" s="409">
        <f>W129+Z129</f>
        <v>2</v>
      </c>
      <c r="U129" s="409"/>
      <c r="V129" s="409"/>
      <c r="W129" s="409"/>
      <c r="X129" s="409"/>
      <c r="Y129" s="409"/>
      <c r="Z129" s="409">
        <v>2</v>
      </c>
      <c r="AA129" s="409"/>
      <c r="AB129" s="409"/>
      <c r="AC129" s="409">
        <f>AF129+AH129</f>
        <v>0</v>
      </c>
      <c r="AD129" s="409"/>
      <c r="AE129" s="409"/>
      <c r="AF129" s="409">
        <v>0</v>
      </c>
      <c r="AG129" s="409"/>
      <c r="AH129" s="409">
        <v>0</v>
      </c>
      <c r="AI129" s="409"/>
      <c r="AJ129" s="409">
        <f>AM129+AO129</f>
        <v>0</v>
      </c>
      <c r="AK129" s="409"/>
      <c r="AL129" s="409"/>
      <c r="AM129" s="409">
        <v>0</v>
      </c>
      <c r="AN129" s="409"/>
      <c r="AO129" s="409">
        <v>0</v>
      </c>
      <c r="AP129" s="409"/>
      <c r="AQ129" s="409">
        <f>AT129+AV129</f>
        <v>0</v>
      </c>
      <c r="AR129" s="409"/>
      <c r="AS129" s="409"/>
      <c r="AT129" s="409"/>
      <c r="AU129" s="409"/>
      <c r="AV129" s="409"/>
      <c r="AW129" s="409"/>
      <c r="AX129" s="409"/>
      <c r="AY129" s="409"/>
      <c r="AZ129" s="409"/>
      <c r="BA129" s="409">
        <v>11</v>
      </c>
      <c r="BB129" s="409"/>
      <c r="BC129" s="409"/>
      <c r="BD129" s="409">
        <f>B129+T129+AC129+AJ129+BA129</f>
        <v>52</v>
      </c>
      <c r="BE129" s="409"/>
      <c r="BF129" s="409"/>
    </row>
    <row r="130" spans="1:58" ht="12" customHeight="1" x14ac:dyDescent="0.15">
      <c r="A130" s="289" t="s">
        <v>277</v>
      </c>
      <c r="B130" s="409">
        <f t="shared" ref="B130:B131" si="0">H130+N130</f>
        <v>37</v>
      </c>
      <c r="C130" s="409"/>
      <c r="D130" s="409"/>
      <c r="E130" s="409">
        <f t="shared" ref="E130:E131" si="1">K130+Q130</f>
        <v>1224</v>
      </c>
      <c r="F130" s="409"/>
      <c r="G130" s="409"/>
      <c r="H130" s="409">
        <v>16</v>
      </c>
      <c r="I130" s="409"/>
      <c r="J130" s="409"/>
      <c r="K130" s="409">
        <v>576</v>
      </c>
      <c r="L130" s="409"/>
      <c r="M130" s="409"/>
      <c r="N130" s="409">
        <v>21</v>
      </c>
      <c r="O130" s="409"/>
      <c r="P130" s="409"/>
      <c r="Q130" s="409">
        <v>648</v>
      </c>
      <c r="R130" s="409"/>
      <c r="S130" s="409"/>
      <c r="T130" s="409">
        <f t="shared" ref="T130:T131" si="2">W130+Z130</f>
        <v>2</v>
      </c>
      <c r="U130" s="409"/>
      <c r="V130" s="409"/>
      <c r="W130" s="409">
        <v>1</v>
      </c>
      <c r="X130" s="409"/>
      <c r="Y130" s="409"/>
      <c r="Z130" s="409">
        <v>1</v>
      </c>
      <c r="AA130" s="409"/>
      <c r="AB130" s="409"/>
      <c r="AC130" s="409">
        <f t="shared" ref="AC130:AC131" si="3">AF130+AH130</f>
        <v>0</v>
      </c>
      <c r="AD130" s="409"/>
      <c r="AE130" s="409"/>
      <c r="AF130" s="409">
        <v>0</v>
      </c>
      <c r="AG130" s="409"/>
      <c r="AH130" s="409">
        <v>0</v>
      </c>
      <c r="AI130" s="409"/>
      <c r="AJ130" s="409">
        <f t="shared" ref="AJ130:AJ131" si="4">AM130+AO130</f>
        <v>2</v>
      </c>
      <c r="AK130" s="409"/>
      <c r="AL130" s="409"/>
      <c r="AM130" s="409">
        <v>0</v>
      </c>
      <c r="AN130" s="409"/>
      <c r="AO130" s="409">
        <v>2</v>
      </c>
      <c r="AP130" s="409"/>
      <c r="AQ130" s="409">
        <f t="shared" ref="AQ130:AQ131" si="5">AT130+AV130</f>
        <v>0</v>
      </c>
      <c r="AR130" s="409"/>
      <c r="AS130" s="409"/>
      <c r="AT130" s="409"/>
      <c r="AU130" s="409"/>
      <c r="AV130" s="409"/>
      <c r="AW130" s="409"/>
      <c r="AX130" s="409"/>
      <c r="AY130" s="409"/>
      <c r="AZ130" s="409"/>
      <c r="BA130" s="409">
        <v>11</v>
      </c>
      <c r="BB130" s="409"/>
      <c r="BC130" s="409"/>
      <c r="BD130" s="409">
        <f t="shared" ref="BD130" si="6">B130+T130+AC130+AJ130+BA130</f>
        <v>52</v>
      </c>
      <c r="BE130" s="409"/>
      <c r="BF130" s="409"/>
    </row>
    <row r="131" spans="1:58" ht="12" customHeight="1" x14ac:dyDescent="0.15">
      <c r="A131" s="289" t="s">
        <v>278</v>
      </c>
      <c r="B131" s="409">
        <f t="shared" si="0"/>
        <v>22</v>
      </c>
      <c r="C131" s="409"/>
      <c r="D131" s="409"/>
      <c r="E131" s="409">
        <f t="shared" si="1"/>
        <v>900</v>
      </c>
      <c r="F131" s="409"/>
      <c r="G131" s="409"/>
      <c r="H131" s="409">
        <v>13</v>
      </c>
      <c r="I131" s="409"/>
      <c r="J131" s="409"/>
      <c r="K131" s="409">
        <v>504</v>
      </c>
      <c r="L131" s="409"/>
      <c r="M131" s="409"/>
      <c r="N131" s="409">
        <v>9</v>
      </c>
      <c r="O131" s="409"/>
      <c r="P131" s="409"/>
      <c r="Q131" s="409">
        <v>396</v>
      </c>
      <c r="R131" s="409"/>
      <c r="S131" s="409"/>
      <c r="T131" s="409">
        <f t="shared" si="2"/>
        <v>2</v>
      </c>
      <c r="U131" s="409"/>
      <c r="V131" s="409"/>
      <c r="W131" s="409">
        <v>1</v>
      </c>
      <c r="X131" s="409"/>
      <c r="Y131" s="409"/>
      <c r="Z131" s="409">
        <v>1</v>
      </c>
      <c r="AA131" s="409"/>
      <c r="AB131" s="409"/>
      <c r="AC131" s="409">
        <f t="shared" si="3"/>
        <v>3</v>
      </c>
      <c r="AD131" s="409"/>
      <c r="AE131" s="409"/>
      <c r="AF131" s="409">
        <v>1</v>
      </c>
      <c r="AG131" s="409"/>
      <c r="AH131" s="409">
        <v>2</v>
      </c>
      <c r="AI131" s="409"/>
      <c r="AJ131" s="409">
        <f t="shared" si="4"/>
        <v>4</v>
      </c>
      <c r="AK131" s="409"/>
      <c r="AL131" s="409"/>
      <c r="AM131" s="409">
        <v>2</v>
      </c>
      <c r="AN131" s="409"/>
      <c r="AO131" s="409">
        <v>2</v>
      </c>
      <c r="AP131" s="409"/>
      <c r="AQ131" s="409">
        <f t="shared" si="5"/>
        <v>4</v>
      </c>
      <c r="AR131" s="409"/>
      <c r="AS131" s="409"/>
      <c r="AT131" s="409">
        <v>0</v>
      </c>
      <c r="AU131" s="409"/>
      <c r="AV131" s="409">
        <v>4</v>
      </c>
      <c r="AW131" s="409"/>
      <c r="AX131" s="409">
        <v>6</v>
      </c>
      <c r="AY131" s="409"/>
      <c r="AZ131" s="409"/>
      <c r="BA131" s="409">
        <v>2</v>
      </c>
      <c r="BB131" s="409"/>
      <c r="BC131" s="409"/>
      <c r="BD131" s="409">
        <f>B131+T131+AC131+AJ131+BA131+AQ131+AX131</f>
        <v>43</v>
      </c>
      <c r="BE131" s="409"/>
      <c r="BF131" s="409"/>
    </row>
    <row r="132" spans="1:58" ht="12" customHeight="1" x14ac:dyDescent="0.15">
      <c r="A132" s="297" t="s">
        <v>5</v>
      </c>
      <c r="B132" s="408">
        <f>B129+B130+B131</f>
        <v>98</v>
      </c>
      <c r="C132" s="408"/>
      <c r="D132" s="408"/>
      <c r="E132" s="408">
        <f t="shared" ref="E132" si="7">E129+E130+E131</f>
        <v>3528</v>
      </c>
      <c r="F132" s="408"/>
      <c r="G132" s="408"/>
      <c r="H132" s="408">
        <f t="shared" ref="H132" si="8">H129+H130+H131</f>
        <v>46</v>
      </c>
      <c r="I132" s="408"/>
      <c r="J132" s="408"/>
      <c r="K132" s="408">
        <f t="shared" ref="K132" si="9">K129+K130+K131</f>
        <v>1692</v>
      </c>
      <c r="L132" s="408"/>
      <c r="M132" s="408"/>
      <c r="N132" s="408">
        <f t="shared" ref="N132" si="10">N129+N130+N131</f>
        <v>52</v>
      </c>
      <c r="O132" s="408"/>
      <c r="P132" s="408"/>
      <c r="Q132" s="408">
        <f t="shared" ref="Q132" si="11">Q129+Q130+Q131</f>
        <v>1836</v>
      </c>
      <c r="R132" s="408"/>
      <c r="S132" s="408"/>
      <c r="T132" s="408">
        <f>T129+T130+T131</f>
        <v>6</v>
      </c>
      <c r="U132" s="408"/>
      <c r="V132" s="408"/>
      <c r="W132" s="408">
        <f t="shared" ref="W132" si="12">W129+W130+W131</f>
        <v>2</v>
      </c>
      <c r="X132" s="408"/>
      <c r="Y132" s="408"/>
      <c r="Z132" s="408">
        <f t="shared" ref="Z132" si="13">Z129+Z130+Z131</f>
        <v>4</v>
      </c>
      <c r="AA132" s="408"/>
      <c r="AB132" s="408"/>
      <c r="AC132" s="408">
        <f>AC129+AC130+AC131</f>
        <v>3</v>
      </c>
      <c r="AD132" s="408"/>
      <c r="AE132" s="408"/>
      <c r="AF132" s="408">
        <f>AF129+AF130+AF131</f>
        <v>1</v>
      </c>
      <c r="AG132" s="408"/>
      <c r="AH132" s="408">
        <f>AH129+AH130+AH131</f>
        <v>2</v>
      </c>
      <c r="AI132" s="408"/>
      <c r="AJ132" s="408">
        <f>AJ129+AJ130+AJ131</f>
        <v>6</v>
      </c>
      <c r="AK132" s="408"/>
      <c r="AL132" s="408"/>
      <c r="AM132" s="408">
        <f>AM129+AM130+AM131</f>
        <v>2</v>
      </c>
      <c r="AN132" s="408"/>
      <c r="AO132" s="408">
        <f>AO129+AO130+AO131</f>
        <v>4</v>
      </c>
      <c r="AP132" s="408"/>
      <c r="AQ132" s="408">
        <f>AQ129+AQ130+AQ131</f>
        <v>4</v>
      </c>
      <c r="AR132" s="408"/>
      <c r="AS132" s="408"/>
      <c r="AT132" s="408">
        <v>0</v>
      </c>
      <c r="AU132" s="408"/>
      <c r="AV132" s="408">
        <v>4</v>
      </c>
      <c r="AW132" s="408"/>
      <c r="AX132" s="408" t="s">
        <v>315</v>
      </c>
      <c r="AY132" s="408"/>
      <c r="AZ132" s="408"/>
      <c r="BA132" s="407">
        <f>SUM(BA129:BC131)</f>
        <v>24</v>
      </c>
      <c r="BB132" s="407"/>
      <c r="BC132" s="407"/>
      <c r="BD132" s="407">
        <f>SUM(BD129:BF131)</f>
        <v>147</v>
      </c>
      <c r="BE132" s="407"/>
      <c r="BF132" s="407"/>
    </row>
    <row r="133" spans="1:58" ht="12" customHeight="1" x14ac:dyDescent="0.15">
      <c r="A133" s="305"/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401"/>
      <c r="BD133" s="401"/>
      <c r="BE133" s="401"/>
      <c r="BF133" s="401"/>
    </row>
    <row r="134" spans="1:58" ht="3" hidden="1" customHeight="1" x14ac:dyDescent="0.15">
      <c r="A134" s="403" t="s">
        <v>179</v>
      </c>
      <c r="B134" s="403" t="s">
        <v>316</v>
      </c>
      <c r="C134" s="403"/>
      <c r="D134" s="403"/>
      <c r="E134" s="403"/>
      <c r="F134" s="403"/>
      <c r="G134" s="403"/>
      <c r="H134" s="403"/>
      <c r="I134" s="403"/>
      <c r="J134" s="403"/>
      <c r="K134" s="403"/>
      <c r="L134" s="403"/>
      <c r="M134" s="403"/>
      <c r="N134" s="403"/>
      <c r="O134" s="403"/>
      <c r="P134" s="403"/>
      <c r="Q134" s="403"/>
      <c r="R134" s="403"/>
      <c r="S134" s="403"/>
      <c r="T134" s="403" t="s">
        <v>306</v>
      </c>
      <c r="U134" s="403"/>
      <c r="V134" s="403"/>
      <c r="W134" s="403"/>
      <c r="X134" s="403"/>
      <c r="Y134" s="403"/>
      <c r="Z134" s="403"/>
      <c r="AA134" s="403"/>
      <c r="AB134" s="403"/>
      <c r="AC134" s="403" t="s">
        <v>307</v>
      </c>
      <c r="AD134" s="403"/>
      <c r="AE134" s="403"/>
      <c r="AF134" s="403"/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 t="s">
        <v>6</v>
      </c>
      <c r="AR134" s="403"/>
      <c r="AS134" s="403"/>
      <c r="AT134" s="403"/>
      <c r="AU134" s="403"/>
      <c r="AV134" s="403"/>
      <c r="AW134" s="403" t="s">
        <v>308</v>
      </c>
      <c r="AX134" s="403"/>
      <c r="AY134" s="403"/>
      <c r="AZ134" s="403" t="s">
        <v>5</v>
      </c>
      <c r="BA134" s="403"/>
      <c r="BB134" s="403"/>
      <c r="BC134" s="403"/>
      <c r="BD134" s="401" t="s">
        <v>317</v>
      </c>
      <c r="BE134" s="401"/>
      <c r="BF134" s="401"/>
    </row>
    <row r="135" spans="1:58" ht="13.5" hidden="1" customHeight="1" x14ac:dyDescent="0.15">
      <c r="A135" s="403"/>
      <c r="B135" s="403"/>
      <c r="C135" s="403"/>
      <c r="D135" s="403"/>
      <c r="E135" s="403"/>
      <c r="F135" s="403"/>
      <c r="G135" s="403"/>
      <c r="H135" s="403"/>
      <c r="I135" s="403"/>
      <c r="J135" s="403"/>
      <c r="K135" s="403"/>
      <c r="L135" s="403"/>
      <c r="M135" s="403"/>
      <c r="N135" s="403"/>
      <c r="O135" s="403"/>
      <c r="P135" s="403"/>
      <c r="Q135" s="403"/>
      <c r="R135" s="403"/>
      <c r="S135" s="403"/>
      <c r="T135" s="403"/>
      <c r="U135" s="403"/>
      <c r="V135" s="403"/>
      <c r="W135" s="403"/>
      <c r="X135" s="403"/>
      <c r="Y135" s="403"/>
      <c r="Z135" s="403"/>
      <c r="AA135" s="403"/>
      <c r="AB135" s="403"/>
      <c r="AC135" s="403" t="s">
        <v>7</v>
      </c>
      <c r="AD135" s="403"/>
      <c r="AE135" s="403"/>
      <c r="AF135" s="403"/>
      <c r="AG135" s="403"/>
      <c r="AH135" s="403"/>
      <c r="AI135" s="403"/>
      <c r="AJ135" s="403" t="s">
        <v>309</v>
      </c>
      <c r="AK135" s="403"/>
      <c r="AL135" s="403"/>
      <c r="AM135" s="403"/>
      <c r="AN135" s="403"/>
      <c r="AO135" s="403"/>
      <c r="AP135" s="403"/>
      <c r="AQ135" s="403" t="s">
        <v>318</v>
      </c>
      <c r="AR135" s="403"/>
      <c r="AS135" s="403"/>
      <c r="AT135" s="403" t="s">
        <v>319</v>
      </c>
      <c r="AU135" s="403"/>
      <c r="AV135" s="403"/>
      <c r="AW135" s="403"/>
      <c r="AX135" s="402"/>
      <c r="AY135" s="403"/>
      <c r="AZ135" s="403"/>
      <c r="BA135" s="402"/>
      <c r="BB135" s="402"/>
      <c r="BC135" s="403"/>
      <c r="BD135" s="401"/>
      <c r="BE135" s="402"/>
      <c r="BF135" s="401"/>
    </row>
    <row r="136" spans="1:58" ht="13.5" hidden="1" customHeight="1" x14ac:dyDescent="0.15">
      <c r="A136" s="403"/>
      <c r="B136" s="403" t="s">
        <v>5</v>
      </c>
      <c r="C136" s="403"/>
      <c r="D136" s="403"/>
      <c r="E136" s="403"/>
      <c r="F136" s="403"/>
      <c r="G136" s="403"/>
      <c r="H136" s="403" t="s">
        <v>311</v>
      </c>
      <c r="I136" s="403"/>
      <c r="J136" s="403"/>
      <c r="K136" s="403"/>
      <c r="L136" s="403"/>
      <c r="M136" s="403"/>
      <c r="N136" s="403" t="s">
        <v>312</v>
      </c>
      <c r="O136" s="403"/>
      <c r="P136" s="403"/>
      <c r="Q136" s="403"/>
      <c r="R136" s="403"/>
      <c r="S136" s="403"/>
      <c r="T136" s="403" t="s">
        <v>5</v>
      </c>
      <c r="U136" s="403"/>
      <c r="V136" s="403"/>
      <c r="W136" s="403" t="s">
        <v>311</v>
      </c>
      <c r="X136" s="403"/>
      <c r="Y136" s="403"/>
      <c r="Z136" s="403" t="s">
        <v>312</v>
      </c>
      <c r="AA136" s="403"/>
      <c r="AB136" s="403"/>
      <c r="AC136" s="403" t="s">
        <v>5</v>
      </c>
      <c r="AD136" s="403"/>
      <c r="AE136" s="403"/>
      <c r="AF136" s="403" t="s">
        <v>311</v>
      </c>
      <c r="AG136" s="403"/>
      <c r="AH136" s="403" t="s">
        <v>312</v>
      </c>
      <c r="AI136" s="403"/>
      <c r="AJ136" s="403" t="s">
        <v>5</v>
      </c>
      <c r="AK136" s="403"/>
      <c r="AL136" s="403"/>
      <c r="AM136" s="403" t="s">
        <v>311</v>
      </c>
      <c r="AN136" s="403"/>
      <c r="AO136" s="403" t="s">
        <v>312</v>
      </c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3"/>
      <c r="AZ136" s="403"/>
      <c r="BA136" s="402"/>
      <c r="BB136" s="402"/>
      <c r="BC136" s="403"/>
      <c r="BD136" s="401"/>
      <c r="BE136" s="402"/>
      <c r="BF136" s="401"/>
    </row>
    <row r="137" spans="1:58" ht="13.5" hidden="1" customHeight="1" x14ac:dyDescent="0.15">
      <c r="A137" s="403"/>
      <c r="B137" s="406" t="s">
        <v>313</v>
      </c>
      <c r="C137" s="406"/>
      <c r="D137" s="406"/>
      <c r="E137" s="406" t="s">
        <v>314</v>
      </c>
      <c r="F137" s="406"/>
      <c r="G137" s="406"/>
      <c r="H137" s="406" t="s">
        <v>313</v>
      </c>
      <c r="I137" s="406"/>
      <c r="J137" s="406"/>
      <c r="K137" s="406" t="s">
        <v>314</v>
      </c>
      <c r="L137" s="406"/>
      <c r="M137" s="406"/>
      <c r="N137" s="406" t="s">
        <v>313</v>
      </c>
      <c r="O137" s="406"/>
      <c r="P137" s="406"/>
      <c r="Q137" s="406" t="s">
        <v>314</v>
      </c>
      <c r="R137" s="406"/>
      <c r="S137" s="406"/>
      <c r="T137" s="406" t="s">
        <v>313</v>
      </c>
      <c r="U137" s="406"/>
      <c r="V137" s="406"/>
      <c r="W137" s="406" t="s">
        <v>313</v>
      </c>
      <c r="X137" s="406"/>
      <c r="Y137" s="406"/>
      <c r="Z137" s="406" t="s">
        <v>313</v>
      </c>
      <c r="AA137" s="406"/>
      <c r="AB137" s="406"/>
      <c r="AC137" s="406" t="s">
        <v>313</v>
      </c>
      <c r="AD137" s="406"/>
      <c r="AE137" s="406"/>
      <c r="AF137" s="406" t="s">
        <v>313</v>
      </c>
      <c r="AG137" s="406"/>
      <c r="AH137" s="406" t="s">
        <v>313</v>
      </c>
      <c r="AI137" s="406"/>
      <c r="AJ137" s="406" t="s">
        <v>313</v>
      </c>
      <c r="AK137" s="406"/>
      <c r="AL137" s="406"/>
      <c r="AM137" s="406" t="s">
        <v>313</v>
      </c>
      <c r="AN137" s="406"/>
      <c r="AO137" s="406" t="s">
        <v>313</v>
      </c>
      <c r="AP137" s="406"/>
      <c r="AQ137" s="406" t="s">
        <v>313</v>
      </c>
      <c r="AR137" s="406"/>
      <c r="AS137" s="406"/>
      <c r="AT137" s="406" t="s">
        <v>313</v>
      </c>
      <c r="AU137" s="406"/>
      <c r="AV137" s="406"/>
      <c r="AW137" s="406" t="s">
        <v>313</v>
      </c>
      <c r="AX137" s="406"/>
      <c r="AY137" s="406"/>
      <c r="AZ137" s="298" t="s">
        <v>313</v>
      </c>
      <c r="BA137" s="403"/>
      <c r="BB137" s="403"/>
      <c r="BC137" s="403"/>
      <c r="BD137" s="401"/>
      <c r="BE137" s="401"/>
      <c r="BF137" s="401"/>
    </row>
    <row r="138" spans="1:58" ht="13.5" hidden="1" customHeight="1" x14ac:dyDescent="0.15">
      <c r="A138" s="299" t="s">
        <v>276</v>
      </c>
      <c r="B138" s="405"/>
      <c r="C138" s="405"/>
      <c r="D138" s="405"/>
      <c r="E138" s="405"/>
      <c r="F138" s="405"/>
      <c r="G138" s="405"/>
      <c r="H138" s="405"/>
      <c r="I138" s="405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5"/>
      <c r="U138" s="405"/>
      <c r="V138" s="405"/>
      <c r="W138" s="405"/>
      <c r="X138" s="405"/>
      <c r="Y138" s="405"/>
      <c r="Z138" s="405"/>
      <c r="AA138" s="405"/>
      <c r="AB138" s="405"/>
      <c r="AC138" s="405"/>
      <c r="AD138" s="405"/>
      <c r="AE138" s="405"/>
      <c r="AF138" s="405"/>
      <c r="AG138" s="405"/>
      <c r="AH138" s="405"/>
      <c r="AI138" s="405"/>
      <c r="AJ138" s="405"/>
      <c r="AK138" s="405"/>
      <c r="AL138" s="405"/>
      <c r="AM138" s="405"/>
      <c r="AN138" s="405"/>
      <c r="AO138" s="405"/>
      <c r="AP138" s="405"/>
      <c r="AQ138" s="405"/>
      <c r="AR138" s="405"/>
      <c r="AS138" s="405"/>
      <c r="AT138" s="405"/>
      <c r="AU138" s="405"/>
      <c r="AV138" s="405"/>
      <c r="AW138" s="405"/>
      <c r="AX138" s="405"/>
      <c r="AY138" s="405"/>
      <c r="AZ138" s="300"/>
      <c r="BA138" s="398"/>
      <c r="BB138" s="398"/>
      <c r="BC138" s="398"/>
      <c r="BD138" s="398"/>
      <c r="BE138" s="398"/>
      <c r="BF138" s="398"/>
    </row>
    <row r="139" spans="1:58" ht="13.5" hidden="1" customHeight="1" x14ac:dyDescent="0.15">
      <c r="A139" s="299" t="s">
        <v>277</v>
      </c>
      <c r="B139" s="405"/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5"/>
      <c r="Q139" s="405"/>
      <c r="R139" s="405"/>
      <c r="S139" s="405"/>
      <c r="T139" s="405"/>
      <c r="U139" s="405"/>
      <c r="V139" s="405"/>
      <c r="W139" s="405"/>
      <c r="X139" s="405"/>
      <c r="Y139" s="405"/>
      <c r="Z139" s="405"/>
      <c r="AA139" s="405"/>
      <c r="AB139" s="405"/>
      <c r="AC139" s="405"/>
      <c r="AD139" s="405"/>
      <c r="AE139" s="405"/>
      <c r="AF139" s="405"/>
      <c r="AG139" s="405"/>
      <c r="AH139" s="405"/>
      <c r="AI139" s="405"/>
      <c r="AJ139" s="405"/>
      <c r="AK139" s="405"/>
      <c r="AL139" s="405"/>
      <c r="AM139" s="405"/>
      <c r="AN139" s="405"/>
      <c r="AO139" s="405"/>
      <c r="AP139" s="405"/>
      <c r="AQ139" s="405"/>
      <c r="AR139" s="405"/>
      <c r="AS139" s="405"/>
      <c r="AT139" s="405"/>
      <c r="AU139" s="405"/>
      <c r="AV139" s="405"/>
      <c r="AW139" s="405"/>
      <c r="AX139" s="405"/>
      <c r="AY139" s="405"/>
      <c r="AZ139" s="300"/>
      <c r="BA139" s="398"/>
      <c r="BB139" s="398"/>
      <c r="BC139" s="398"/>
      <c r="BD139" s="398"/>
      <c r="BE139" s="398"/>
      <c r="BF139" s="398"/>
    </row>
    <row r="140" spans="1:58" ht="13.5" hidden="1" customHeight="1" x14ac:dyDescent="0.15">
      <c r="A140" s="299" t="s">
        <v>278</v>
      </c>
      <c r="B140" s="405"/>
      <c r="C140" s="405"/>
      <c r="D140" s="405"/>
      <c r="E140" s="405"/>
      <c r="F140" s="405"/>
      <c r="G140" s="405"/>
      <c r="H140" s="405"/>
      <c r="I140" s="405"/>
      <c r="J140" s="405"/>
      <c r="K140" s="405"/>
      <c r="L140" s="405"/>
      <c r="M140" s="405"/>
      <c r="N140" s="405"/>
      <c r="O140" s="405"/>
      <c r="P140" s="405"/>
      <c r="Q140" s="405"/>
      <c r="R140" s="405"/>
      <c r="S140" s="405"/>
      <c r="T140" s="405"/>
      <c r="U140" s="405"/>
      <c r="V140" s="405"/>
      <c r="W140" s="405"/>
      <c r="X140" s="405"/>
      <c r="Y140" s="405"/>
      <c r="Z140" s="405"/>
      <c r="AA140" s="405"/>
      <c r="AB140" s="405"/>
      <c r="AC140" s="405"/>
      <c r="AD140" s="405"/>
      <c r="AE140" s="405"/>
      <c r="AF140" s="405"/>
      <c r="AG140" s="405"/>
      <c r="AH140" s="405"/>
      <c r="AI140" s="405"/>
      <c r="AJ140" s="405"/>
      <c r="AK140" s="405"/>
      <c r="AL140" s="405"/>
      <c r="AM140" s="405"/>
      <c r="AN140" s="405"/>
      <c r="AO140" s="405"/>
      <c r="AP140" s="405"/>
      <c r="AQ140" s="405"/>
      <c r="AR140" s="405"/>
      <c r="AS140" s="405"/>
      <c r="AT140" s="405"/>
      <c r="AU140" s="405"/>
      <c r="AV140" s="405"/>
      <c r="AW140" s="405"/>
      <c r="AX140" s="405"/>
      <c r="AY140" s="405"/>
      <c r="AZ140" s="300"/>
      <c r="BA140" s="398"/>
      <c r="BB140" s="398"/>
      <c r="BC140" s="398"/>
      <c r="BD140" s="398"/>
      <c r="BE140" s="398"/>
      <c r="BF140" s="398"/>
    </row>
    <row r="141" spans="1:58" ht="13.5" hidden="1" customHeight="1" x14ac:dyDescent="0.15">
      <c r="A141" s="299" t="s">
        <v>279</v>
      </c>
      <c r="B141" s="405"/>
      <c r="C141" s="405"/>
      <c r="D141" s="405"/>
      <c r="E141" s="405"/>
      <c r="F141" s="405"/>
      <c r="G141" s="405"/>
      <c r="H141" s="405"/>
      <c r="I141" s="405"/>
      <c r="J141" s="405"/>
      <c r="K141" s="405"/>
      <c r="L141" s="405"/>
      <c r="M141" s="405"/>
      <c r="N141" s="405"/>
      <c r="O141" s="405"/>
      <c r="P141" s="405"/>
      <c r="Q141" s="405"/>
      <c r="R141" s="405"/>
      <c r="S141" s="405"/>
      <c r="T141" s="405"/>
      <c r="U141" s="405"/>
      <c r="V141" s="405"/>
      <c r="W141" s="405"/>
      <c r="X141" s="405"/>
      <c r="Y141" s="405"/>
      <c r="Z141" s="405"/>
      <c r="AA141" s="405"/>
      <c r="AB141" s="405"/>
      <c r="AC141" s="405"/>
      <c r="AD141" s="405"/>
      <c r="AE141" s="405"/>
      <c r="AF141" s="398"/>
      <c r="AG141" s="398"/>
      <c r="AH141" s="405"/>
      <c r="AI141" s="405"/>
      <c r="AJ141" s="405"/>
      <c r="AK141" s="405"/>
      <c r="AL141" s="405"/>
      <c r="AM141" s="405"/>
      <c r="AN141" s="405"/>
      <c r="AO141" s="405"/>
      <c r="AP141" s="405"/>
      <c r="AQ141" s="405"/>
      <c r="AR141" s="405"/>
      <c r="AS141" s="405"/>
      <c r="AT141" s="405"/>
      <c r="AU141" s="405"/>
      <c r="AV141" s="405"/>
      <c r="AW141" s="405"/>
      <c r="AX141" s="405"/>
      <c r="AY141" s="405"/>
      <c r="AZ141" s="300"/>
      <c r="BA141" s="398"/>
      <c r="BB141" s="398"/>
      <c r="BC141" s="398"/>
      <c r="BD141" s="398"/>
      <c r="BE141" s="398"/>
      <c r="BF141" s="398"/>
    </row>
    <row r="142" spans="1:58" ht="13.5" hidden="1" customHeight="1" x14ac:dyDescent="0.15">
      <c r="A142" s="299" t="s">
        <v>280</v>
      </c>
      <c r="B142" s="405"/>
      <c r="C142" s="405"/>
      <c r="D142" s="405"/>
      <c r="E142" s="405"/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5"/>
      <c r="V142" s="405"/>
      <c r="W142" s="405"/>
      <c r="X142" s="405"/>
      <c r="Y142" s="405"/>
      <c r="Z142" s="405"/>
      <c r="AA142" s="405"/>
      <c r="AB142" s="405"/>
      <c r="AC142" s="405"/>
      <c r="AD142" s="405"/>
      <c r="AE142" s="405"/>
      <c r="AF142" s="405"/>
      <c r="AG142" s="405"/>
      <c r="AH142" s="405"/>
      <c r="AI142" s="405"/>
      <c r="AJ142" s="405"/>
      <c r="AK142" s="405"/>
      <c r="AL142" s="405"/>
      <c r="AM142" s="405"/>
      <c r="AN142" s="405"/>
      <c r="AO142" s="405"/>
      <c r="AP142" s="405"/>
      <c r="AQ142" s="405"/>
      <c r="AR142" s="405"/>
      <c r="AS142" s="405"/>
      <c r="AT142" s="405"/>
      <c r="AU142" s="405"/>
      <c r="AV142" s="405"/>
      <c r="AW142" s="405"/>
      <c r="AX142" s="405"/>
      <c r="AY142" s="405"/>
      <c r="AZ142" s="300"/>
      <c r="BA142" s="398"/>
      <c r="BB142" s="398"/>
      <c r="BC142" s="398"/>
      <c r="BD142" s="398"/>
      <c r="BE142" s="398"/>
      <c r="BF142" s="398"/>
    </row>
    <row r="143" spans="1:58" ht="13.5" hidden="1" customHeight="1" x14ac:dyDescent="0.15">
      <c r="A143" s="299" t="s">
        <v>281</v>
      </c>
      <c r="B143" s="405"/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405"/>
      <c r="AA143" s="405"/>
      <c r="AB143" s="405"/>
      <c r="AC143" s="405"/>
      <c r="AD143" s="405"/>
      <c r="AE143" s="405"/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5"/>
      <c r="AZ143" s="300"/>
      <c r="BA143" s="398"/>
      <c r="BB143" s="398"/>
      <c r="BC143" s="398"/>
      <c r="BD143" s="398"/>
      <c r="BE143" s="398"/>
      <c r="BF143" s="398"/>
    </row>
    <row r="144" spans="1:58" ht="13.5" hidden="1" customHeight="1" x14ac:dyDescent="0.15">
      <c r="A144" s="299" t="s">
        <v>282</v>
      </c>
      <c r="B144" s="405"/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5"/>
      <c r="AB144" s="405"/>
      <c r="AC144" s="405"/>
      <c r="AD144" s="405"/>
      <c r="AE144" s="405"/>
      <c r="AF144" s="405"/>
      <c r="AG144" s="405"/>
      <c r="AH144" s="405"/>
      <c r="AI144" s="405"/>
      <c r="AJ144" s="405"/>
      <c r="AK144" s="405"/>
      <c r="AL144" s="405"/>
      <c r="AM144" s="405"/>
      <c r="AN144" s="405"/>
      <c r="AO144" s="405"/>
      <c r="AP144" s="405"/>
      <c r="AQ144" s="405"/>
      <c r="AR144" s="405"/>
      <c r="AS144" s="405"/>
      <c r="AT144" s="405"/>
      <c r="AU144" s="405"/>
      <c r="AV144" s="405"/>
      <c r="AW144" s="405"/>
      <c r="AX144" s="405"/>
      <c r="AY144" s="405"/>
      <c r="AZ144" s="300"/>
      <c r="BA144" s="398"/>
      <c r="BB144" s="398"/>
      <c r="BC144" s="398"/>
      <c r="BD144" s="398"/>
      <c r="BE144" s="398"/>
      <c r="BF144" s="398"/>
    </row>
    <row r="145" spans="1:58" ht="13.5" hidden="1" customHeight="1" x14ac:dyDescent="0.15">
      <c r="A145" s="299" t="s">
        <v>283</v>
      </c>
      <c r="B145" s="405"/>
      <c r="C145" s="405"/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5"/>
      <c r="AB145" s="405"/>
      <c r="AC145" s="405"/>
      <c r="AD145" s="405"/>
      <c r="AE145" s="405"/>
      <c r="AF145" s="405"/>
      <c r="AG145" s="405"/>
      <c r="AH145" s="405"/>
      <c r="AI145" s="405"/>
      <c r="AJ145" s="405"/>
      <c r="AK145" s="405"/>
      <c r="AL145" s="405"/>
      <c r="AM145" s="405"/>
      <c r="AN145" s="405"/>
      <c r="AO145" s="405"/>
      <c r="AP145" s="405"/>
      <c r="AQ145" s="405"/>
      <c r="AR145" s="405"/>
      <c r="AS145" s="405"/>
      <c r="AT145" s="405"/>
      <c r="AU145" s="405"/>
      <c r="AV145" s="405"/>
      <c r="AW145" s="405"/>
      <c r="AX145" s="405"/>
      <c r="AY145" s="405"/>
      <c r="AZ145" s="300"/>
      <c r="BA145" s="398"/>
      <c r="BB145" s="398"/>
      <c r="BC145" s="398"/>
      <c r="BD145" s="398"/>
      <c r="BE145" s="398"/>
      <c r="BF145" s="398"/>
    </row>
    <row r="146" spans="1:58" ht="13.5" hidden="1" customHeight="1" x14ac:dyDescent="0.15">
      <c r="A146" s="299" t="s">
        <v>284</v>
      </c>
      <c r="B146" s="405"/>
      <c r="C146" s="405"/>
      <c r="D146" s="405"/>
      <c r="E146" s="405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5"/>
      <c r="Q146" s="405"/>
      <c r="R146" s="405"/>
      <c r="S146" s="405"/>
      <c r="T146" s="405"/>
      <c r="U146" s="405"/>
      <c r="V146" s="405"/>
      <c r="W146" s="405"/>
      <c r="X146" s="405"/>
      <c r="Y146" s="405"/>
      <c r="Z146" s="405"/>
      <c r="AA146" s="405"/>
      <c r="AB146" s="405"/>
      <c r="AC146" s="405"/>
      <c r="AD146" s="405"/>
      <c r="AE146" s="405"/>
      <c r="AF146" s="405"/>
      <c r="AG146" s="405"/>
      <c r="AH146" s="405"/>
      <c r="AI146" s="405"/>
      <c r="AJ146" s="405"/>
      <c r="AK146" s="405"/>
      <c r="AL146" s="405"/>
      <c r="AM146" s="405"/>
      <c r="AN146" s="405"/>
      <c r="AO146" s="405"/>
      <c r="AP146" s="405"/>
      <c r="AQ146" s="405"/>
      <c r="AR146" s="405"/>
      <c r="AS146" s="405"/>
      <c r="AT146" s="405"/>
      <c r="AU146" s="405"/>
      <c r="AV146" s="405"/>
      <c r="AW146" s="405"/>
      <c r="AX146" s="405"/>
      <c r="AY146" s="405"/>
      <c r="AZ146" s="300"/>
      <c r="BA146" s="398"/>
      <c r="BB146" s="398"/>
      <c r="BC146" s="398"/>
      <c r="BD146" s="398"/>
      <c r="BE146" s="398"/>
      <c r="BF146" s="398"/>
    </row>
    <row r="147" spans="1:58" ht="13.5" hidden="1" customHeight="1" x14ac:dyDescent="0.15">
      <c r="A147" s="299" t="s">
        <v>285</v>
      </c>
      <c r="B147" s="405"/>
      <c r="C147" s="405"/>
      <c r="D147" s="405"/>
      <c r="E147" s="405"/>
      <c r="F147" s="405"/>
      <c r="G147" s="405"/>
      <c r="H147" s="405"/>
      <c r="I147" s="405"/>
      <c r="J147" s="405"/>
      <c r="K147" s="405"/>
      <c r="L147" s="405"/>
      <c r="M147" s="405"/>
      <c r="N147" s="405"/>
      <c r="O147" s="405"/>
      <c r="P147" s="405"/>
      <c r="Q147" s="405"/>
      <c r="R147" s="405"/>
      <c r="S147" s="405"/>
      <c r="T147" s="405"/>
      <c r="U147" s="405"/>
      <c r="V147" s="405"/>
      <c r="W147" s="405"/>
      <c r="X147" s="405"/>
      <c r="Y147" s="405"/>
      <c r="Z147" s="405"/>
      <c r="AA147" s="405"/>
      <c r="AB147" s="405"/>
      <c r="AC147" s="405"/>
      <c r="AD147" s="405"/>
      <c r="AE147" s="405"/>
      <c r="AF147" s="405"/>
      <c r="AG147" s="405"/>
      <c r="AH147" s="405"/>
      <c r="AI147" s="405"/>
      <c r="AJ147" s="405"/>
      <c r="AK147" s="405"/>
      <c r="AL147" s="405"/>
      <c r="AM147" s="405"/>
      <c r="AN147" s="405"/>
      <c r="AO147" s="405"/>
      <c r="AP147" s="405"/>
      <c r="AQ147" s="405"/>
      <c r="AR147" s="405"/>
      <c r="AS147" s="405"/>
      <c r="AT147" s="405"/>
      <c r="AU147" s="405"/>
      <c r="AV147" s="405"/>
      <c r="AW147" s="405"/>
      <c r="AX147" s="405"/>
      <c r="AY147" s="405"/>
      <c r="AZ147" s="300"/>
      <c r="BA147" s="398"/>
      <c r="BB147" s="398"/>
      <c r="BC147" s="398"/>
      <c r="BD147" s="398"/>
      <c r="BE147" s="398"/>
      <c r="BF147" s="398"/>
    </row>
    <row r="148" spans="1:58" ht="13.5" hidden="1" customHeight="1" x14ac:dyDescent="0.15">
      <c r="A148" s="299" t="s">
        <v>286</v>
      </c>
      <c r="B148" s="405"/>
      <c r="C148" s="405"/>
      <c r="D148" s="405"/>
      <c r="E148" s="405"/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5"/>
      <c r="T148" s="405"/>
      <c r="U148" s="405"/>
      <c r="V148" s="405"/>
      <c r="W148" s="405"/>
      <c r="X148" s="405"/>
      <c r="Y148" s="405"/>
      <c r="Z148" s="405"/>
      <c r="AA148" s="405"/>
      <c r="AB148" s="405"/>
      <c r="AC148" s="405"/>
      <c r="AD148" s="405"/>
      <c r="AE148" s="405"/>
      <c r="AF148" s="405"/>
      <c r="AG148" s="405"/>
      <c r="AH148" s="405"/>
      <c r="AI148" s="405"/>
      <c r="AJ148" s="405"/>
      <c r="AK148" s="405"/>
      <c r="AL148" s="405"/>
      <c r="AM148" s="405"/>
      <c r="AN148" s="405"/>
      <c r="AO148" s="405"/>
      <c r="AP148" s="405"/>
      <c r="AQ148" s="405"/>
      <c r="AR148" s="405"/>
      <c r="AS148" s="405"/>
      <c r="AT148" s="405"/>
      <c r="AU148" s="405"/>
      <c r="AV148" s="405"/>
      <c r="AW148" s="405"/>
      <c r="AX148" s="405"/>
      <c r="AY148" s="405"/>
      <c r="AZ148" s="300"/>
      <c r="BA148" s="398"/>
      <c r="BB148" s="398"/>
      <c r="BC148" s="398"/>
      <c r="BD148" s="398"/>
      <c r="BE148" s="398"/>
      <c r="BF148" s="398"/>
    </row>
    <row r="149" spans="1:58" ht="13.5" hidden="1" customHeight="1" x14ac:dyDescent="0.15">
      <c r="A149" s="301" t="s">
        <v>5</v>
      </c>
      <c r="B149" s="405"/>
      <c r="C149" s="405"/>
      <c r="D149" s="405"/>
      <c r="E149" s="405"/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5"/>
      <c r="U149" s="405"/>
      <c r="V149" s="405"/>
      <c r="W149" s="405"/>
      <c r="X149" s="405"/>
      <c r="Y149" s="405"/>
      <c r="Z149" s="405"/>
      <c r="AA149" s="405"/>
      <c r="AB149" s="405"/>
      <c r="AC149" s="405"/>
      <c r="AD149" s="405"/>
      <c r="AE149" s="405"/>
      <c r="AF149" s="405"/>
      <c r="AG149" s="405"/>
      <c r="AH149" s="405"/>
      <c r="AI149" s="405"/>
      <c r="AJ149" s="405"/>
      <c r="AK149" s="405"/>
      <c r="AL149" s="405"/>
      <c r="AM149" s="405"/>
      <c r="AN149" s="405"/>
      <c r="AO149" s="398"/>
      <c r="AP149" s="398"/>
      <c r="AQ149" s="405"/>
      <c r="AR149" s="405"/>
      <c r="AS149" s="405"/>
      <c r="AT149" s="405"/>
      <c r="AU149" s="405"/>
      <c r="AV149" s="405"/>
      <c r="AW149" s="405"/>
      <c r="AX149" s="405"/>
      <c r="AY149" s="405"/>
      <c r="AZ149" s="300"/>
      <c r="BA149" s="398"/>
      <c r="BB149" s="398"/>
      <c r="BC149" s="398"/>
      <c r="BD149" s="398"/>
      <c r="BE149" s="398"/>
      <c r="BF149" s="398"/>
    </row>
    <row r="150" spans="1:58" ht="13.5" hidden="1" customHeight="1" x14ac:dyDescent="0.15"/>
    <row r="151" spans="1:58" ht="13.5" hidden="1" customHeight="1" x14ac:dyDescent="0.15">
      <c r="A151" s="401" t="s">
        <v>179</v>
      </c>
      <c r="B151" s="403" t="s">
        <v>320</v>
      </c>
      <c r="C151" s="403"/>
      <c r="D151" s="403"/>
      <c r="E151" s="403"/>
      <c r="F151" s="403"/>
      <c r="G151" s="403"/>
      <c r="H151" s="403"/>
      <c r="I151" s="403"/>
      <c r="J151" s="403"/>
      <c r="K151" s="403"/>
      <c r="L151" s="403"/>
      <c r="M151" s="403"/>
      <c r="N151" s="403"/>
      <c r="O151" s="403"/>
      <c r="P151" s="403"/>
      <c r="Q151" s="403"/>
      <c r="R151" s="403"/>
      <c r="S151" s="403"/>
      <c r="T151" s="403" t="s">
        <v>306</v>
      </c>
      <c r="U151" s="403"/>
      <c r="V151" s="403"/>
      <c r="W151" s="403"/>
      <c r="X151" s="403"/>
      <c r="Y151" s="403"/>
      <c r="Z151" s="403"/>
      <c r="AA151" s="403"/>
      <c r="AB151" s="403"/>
      <c r="AC151" s="403" t="s">
        <v>307</v>
      </c>
      <c r="AD151" s="403"/>
      <c r="AE151" s="403"/>
      <c r="AF151" s="403"/>
      <c r="AG151" s="403"/>
      <c r="AH151" s="403"/>
      <c r="AI151" s="403"/>
      <c r="AJ151" s="403"/>
      <c r="AK151" s="403"/>
      <c r="AL151" s="403"/>
      <c r="AM151" s="403"/>
      <c r="AN151" s="403"/>
      <c r="AO151" s="403"/>
      <c r="AP151" s="403"/>
      <c r="AQ151" s="401" t="s">
        <v>6</v>
      </c>
      <c r="AR151" s="401"/>
      <c r="AS151" s="401"/>
      <c r="AT151" s="401" t="s">
        <v>308</v>
      </c>
      <c r="AU151" s="401"/>
      <c r="AV151" s="401"/>
      <c r="AW151" s="403" t="s">
        <v>5</v>
      </c>
      <c r="AX151" s="403"/>
      <c r="AY151" s="403"/>
      <c r="AZ151" s="403" t="s">
        <v>321</v>
      </c>
      <c r="BA151" s="401" t="s">
        <v>317</v>
      </c>
      <c r="BB151" s="401"/>
      <c r="BC151" s="401"/>
    </row>
    <row r="152" spans="1:58" ht="13.5" hidden="1" customHeight="1" x14ac:dyDescent="0.15">
      <c r="A152" s="401"/>
      <c r="B152" s="403"/>
      <c r="C152" s="403"/>
      <c r="D152" s="403"/>
      <c r="E152" s="403"/>
      <c r="F152" s="403"/>
      <c r="G152" s="403"/>
      <c r="H152" s="403"/>
      <c r="I152" s="403"/>
      <c r="J152" s="403"/>
      <c r="K152" s="403"/>
      <c r="L152" s="403"/>
      <c r="M152" s="403"/>
      <c r="N152" s="403"/>
      <c r="O152" s="403"/>
      <c r="P152" s="403"/>
      <c r="Q152" s="403"/>
      <c r="R152" s="403"/>
      <c r="S152" s="403"/>
      <c r="T152" s="403"/>
      <c r="U152" s="403"/>
      <c r="V152" s="403"/>
      <c r="W152" s="403"/>
      <c r="X152" s="403"/>
      <c r="Y152" s="403"/>
      <c r="Z152" s="403"/>
      <c r="AA152" s="403"/>
      <c r="AB152" s="403"/>
      <c r="AC152" s="403" t="s">
        <v>322</v>
      </c>
      <c r="AD152" s="403"/>
      <c r="AE152" s="403"/>
      <c r="AF152" s="403"/>
      <c r="AG152" s="403"/>
      <c r="AH152" s="403"/>
      <c r="AI152" s="403"/>
      <c r="AJ152" s="403" t="s">
        <v>323</v>
      </c>
      <c r="AK152" s="403"/>
      <c r="AL152" s="403"/>
      <c r="AM152" s="403"/>
      <c r="AN152" s="403"/>
      <c r="AO152" s="403"/>
      <c r="AP152" s="403"/>
      <c r="AQ152" s="403" t="s">
        <v>319</v>
      </c>
      <c r="AR152" s="403"/>
      <c r="AS152" s="403"/>
      <c r="AT152" s="401"/>
      <c r="AU152" s="402"/>
      <c r="AV152" s="401"/>
      <c r="AW152" s="403"/>
      <c r="AX152" s="402"/>
      <c r="AY152" s="403"/>
      <c r="AZ152" s="403"/>
      <c r="BA152" s="401"/>
      <c r="BB152" s="402"/>
      <c r="BC152" s="401"/>
    </row>
    <row r="153" spans="1:58" ht="13.5" hidden="1" customHeight="1" x14ac:dyDescent="0.15">
      <c r="A153" s="401"/>
      <c r="B153" s="403" t="s">
        <v>5</v>
      </c>
      <c r="C153" s="403"/>
      <c r="D153" s="403"/>
      <c r="E153" s="403"/>
      <c r="F153" s="403"/>
      <c r="G153" s="403"/>
      <c r="H153" s="403" t="s">
        <v>311</v>
      </c>
      <c r="I153" s="403"/>
      <c r="J153" s="403"/>
      <c r="K153" s="403"/>
      <c r="L153" s="403"/>
      <c r="M153" s="403"/>
      <c r="N153" s="403" t="s">
        <v>312</v>
      </c>
      <c r="O153" s="403"/>
      <c r="P153" s="403"/>
      <c r="Q153" s="403"/>
      <c r="R153" s="403"/>
      <c r="S153" s="403"/>
      <c r="T153" s="403" t="s">
        <v>5</v>
      </c>
      <c r="U153" s="403"/>
      <c r="V153" s="403"/>
      <c r="W153" s="403" t="s">
        <v>311</v>
      </c>
      <c r="X153" s="403"/>
      <c r="Y153" s="403"/>
      <c r="Z153" s="403" t="s">
        <v>312</v>
      </c>
      <c r="AA153" s="403"/>
      <c r="AB153" s="403"/>
      <c r="AC153" s="403" t="s">
        <v>5</v>
      </c>
      <c r="AD153" s="403"/>
      <c r="AE153" s="403"/>
      <c r="AF153" s="403" t="s">
        <v>311</v>
      </c>
      <c r="AG153" s="403"/>
      <c r="AH153" s="403" t="s">
        <v>312</v>
      </c>
      <c r="AI153" s="403"/>
      <c r="AJ153" s="403" t="s">
        <v>5</v>
      </c>
      <c r="AK153" s="403"/>
      <c r="AL153" s="403"/>
      <c r="AM153" s="403" t="s">
        <v>311</v>
      </c>
      <c r="AN153" s="403"/>
      <c r="AO153" s="403" t="s">
        <v>312</v>
      </c>
      <c r="AP153" s="403"/>
      <c r="AQ153" s="403"/>
      <c r="AR153" s="403"/>
      <c r="AS153" s="403"/>
      <c r="AT153" s="401"/>
      <c r="AU153" s="401"/>
      <c r="AV153" s="401"/>
      <c r="AW153" s="403"/>
      <c r="AX153" s="403"/>
      <c r="AY153" s="403"/>
      <c r="AZ153" s="403"/>
      <c r="BA153" s="401"/>
      <c r="BB153" s="402"/>
      <c r="BC153" s="401"/>
    </row>
    <row r="154" spans="1:58" ht="13.5" hidden="1" customHeight="1" x14ac:dyDescent="0.15">
      <c r="A154" s="401"/>
      <c r="B154" s="400" t="s">
        <v>313</v>
      </c>
      <c r="C154" s="400"/>
      <c r="D154" s="400"/>
      <c r="E154" s="404" t="s">
        <v>324</v>
      </c>
      <c r="F154" s="404"/>
      <c r="G154" s="404"/>
      <c r="H154" s="400" t="s">
        <v>313</v>
      </c>
      <c r="I154" s="400"/>
      <c r="J154" s="400"/>
      <c r="K154" s="404" t="s">
        <v>324</v>
      </c>
      <c r="L154" s="404"/>
      <c r="M154" s="404"/>
      <c r="N154" s="400" t="s">
        <v>313</v>
      </c>
      <c r="O154" s="400"/>
      <c r="P154" s="400"/>
      <c r="Q154" s="404" t="s">
        <v>324</v>
      </c>
      <c r="R154" s="404"/>
      <c r="S154" s="404"/>
      <c r="T154" s="400" t="s">
        <v>313</v>
      </c>
      <c r="U154" s="400"/>
      <c r="V154" s="400"/>
      <c r="W154" s="400" t="s">
        <v>313</v>
      </c>
      <c r="X154" s="400"/>
      <c r="Y154" s="400"/>
      <c r="Z154" s="400" t="s">
        <v>313</v>
      </c>
      <c r="AA154" s="400"/>
      <c r="AB154" s="400"/>
      <c r="AC154" s="400" t="s">
        <v>313</v>
      </c>
      <c r="AD154" s="400"/>
      <c r="AE154" s="400"/>
      <c r="AF154" s="400" t="s">
        <v>313</v>
      </c>
      <c r="AG154" s="400"/>
      <c r="AH154" s="400" t="s">
        <v>313</v>
      </c>
      <c r="AI154" s="400"/>
      <c r="AJ154" s="400" t="s">
        <v>313</v>
      </c>
      <c r="AK154" s="400"/>
      <c r="AL154" s="400"/>
      <c r="AM154" s="400" t="s">
        <v>313</v>
      </c>
      <c r="AN154" s="400"/>
      <c r="AO154" s="400" t="s">
        <v>313</v>
      </c>
      <c r="AP154" s="400"/>
      <c r="AQ154" s="400" t="s">
        <v>313</v>
      </c>
      <c r="AR154" s="400"/>
      <c r="AS154" s="400"/>
      <c r="AT154" s="400" t="s">
        <v>313</v>
      </c>
      <c r="AU154" s="400"/>
      <c r="AV154" s="400"/>
      <c r="AW154" s="400" t="s">
        <v>313</v>
      </c>
      <c r="AX154" s="400"/>
      <c r="AY154" s="400"/>
      <c r="AZ154" s="403"/>
      <c r="BA154" s="401"/>
      <c r="BB154" s="401"/>
      <c r="BC154" s="401"/>
    </row>
    <row r="155" spans="1:58" ht="13.5" hidden="1" customHeight="1" x14ac:dyDescent="0.15">
      <c r="A155" s="286" t="s">
        <v>276</v>
      </c>
      <c r="B155" s="398"/>
      <c r="C155" s="398"/>
      <c r="D155" s="398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02"/>
      <c r="BA155" s="398"/>
      <c r="BB155" s="398"/>
      <c r="BC155" s="398"/>
    </row>
    <row r="156" spans="1:58" ht="13.5" hidden="1" customHeight="1" x14ac:dyDescent="0.15">
      <c r="A156" s="286" t="s">
        <v>277</v>
      </c>
      <c r="B156" s="398"/>
      <c r="C156" s="398"/>
      <c r="D156" s="398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02"/>
      <c r="BA156" s="398"/>
      <c r="BB156" s="398"/>
      <c r="BC156" s="398"/>
    </row>
    <row r="157" spans="1:58" ht="13.5" hidden="1" customHeight="1" x14ac:dyDescent="0.15">
      <c r="A157" s="286" t="s">
        <v>278</v>
      </c>
      <c r="B157" s="398"/>
      <c r="C157" s="398"/>
      <c r="D157" s="398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02"/>
      <c r="BA157" s="398"/>
      <c r="BB157" s="398"/>
      <c r="BC157" s="398"/>
    </row>
    <row r="158" spans="1:58" ht="13.5" hidden="1" customHeight="1" x14ac:dyDescent="0.15">
      <c r="A158" s="286" t="s">
        <v>279</v>
      </c>
      <c r="B158" s="398"/>
      <c r="C158" s="398"/>
      <c r="D158" s="398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02"/>
      <c r="BA158" s="398"/>
      <c r="BB158" s="398"/>
      <c r="BC158" s="398"/>
    </row>
    <row r="159" spans="1:58" ht="13.5" hidden="1" customHeight="1" x14ac:dyDescent="0.15">
      <c r="A159" s="286" t="s">
        <v>280</v>
      </c>
      <c r="B159" s="398"/>
      <c r="C159" s="398"/>
      <c r="D159" s="398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02"/>
      <c r="BA159" s="398"/>
      <c r="BB159" s="398"/>
      <c r="BC159" s="398"/>
    </row>
    <row r="160" spans="1:58" ht="13.5" hidden="1" customHeight="1" x14ac:dyDescent="0.15">
      <c r="A160" s="303" t="s">
        <v>5</v>
      </c>
      <c r="B160" s="399"/>
      <c r="C160" s="399"/>
      <c r="D160" s="399"/>
      <c r="E160" s="399"/>
      <c r="F160" s="399"/>
      <c r="G160" s="399"/>
      <c r="H160" s="399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  <c r="AK160" s="399"/>
      <c r="AL160" s="399"/>
      <c r="AM160" s="399"/>
      <c r="AN160" s="399"/>
      <c r="AO160" s="399"/>
      <c r="AP160" s="399"/>
      <c r="AQ160" s="399"/>
      <c r="AR160" s="399"/>
      <c r="AS160" s="399"/>
      <c r="AT160" s="399"/>
      <c r="AU160" s="399"/>
      <c r="AV160" s="399"/>
      <c r="AW160" s="398"/>
      <c r="AX160" s="398"/>
      <c r="AY160" s="398"/>
      <c r="AZ160" s="302"/>
      <c r="BA160" s="398"/>
      <c r="BB160" s="398"/>
      <c r="BC160" s="398"/>
    </row>
    <row r="161" spans="1:56" ht="13.5" hidden="1" customHeight="1" x14ac:dyDescent="0.15"/>
    <row r="162" spans="1:56" ht="13.5" hidden="1" customHeight="1" x14ac:dyDescent="0.15">
      <c r="A162" s="401" t="s">
        <v>179</v>
      </c>
      <c r="B162" s="403" t="s">
        <v>325</v>
      </c>
      <c r="C162" s="403"/>
      <c r="D162" s="403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 t="s">
        <v>306</v>
      </c>
      <c r="U162" s="403"/>
      <c r="V162" s="403"/>
      <c r="W162" s="403"/>
      <c r="X162" s="403"/>
      <c r="Y162" s="403"/>
      <c r="Z162" s="403"/>
      <c r="AA162" s="403"/>
      <c r="AB162" s="403"/>
      <c r="AC162" s="403" t="s">
        <v>307</v>
      </c>
      <c r="AD162" s="403"/>
      <c r="AE162" s="403"/>
      <c r="AF162" s="403"/>
      <c r="AG162" s="403"/>
      <c r="AH162" s="403"/>
      <c r="AI162" s="403"/>
      <c r="AJ162" s="401" t="s">
        <v>6</v>
      </c>
      <c r="AK162" s="401"/>
      <c r="AL162" s="401"/>
      <c r="AM162" s="401" t="s">
        <v>308</v>
      </c>
      <c r="AN162" s="401"/>
      <c r="AO162" s="401"/>
      <c r="AP162" s="403" t="s">
        <v>5</v>
      </c>
      <c r="AQ162" s="403"/>
      <c r="AR162" s="403"/>
      <c r="AS162" s="403" t="s">
        <v>321</v>
      </c>
      <c r="AT162" s="403"/>
      <c r="AU162" s="403"/>
      <c r="AV162" s="403"/>
      <c r="AW162" s="401" t="s">
        <v>317</v>
      </c>
      <c r="AX162" s="401"/>
      <c r="AY162" s="401"/>
      <c r="AZ162" s="300"/>
      <c r="BA162" s="302"/>
      <c r="BB162" s="304"/>
      <c r="BC162" s="302"/>
      <c r="BD162" s="304"/>
    </row>
    <row r="163" spans="1:56" ht="13.5" hidden="1" customHeight="1" x14ac:dyDescent="0.15">
      <c r="A163" s="401"/>
      <c r="B163" s="403"/>
      <c r="C163" s="403"/>
      <c r="D163" s="403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 t="s">
        <v>323</v>
      </c>
      <c r="AD163" s="403"/>
      <c r="AE163" s="403"/>
      <c r="AF163" s="403"/>
      <c r="AG163" s="403"/>
      <c r="AH163" s="403"/>
      <c r="AI163" s="403"/>
      <c r="AJ163" s="403" t="s">
        <v>319</v>
      </c>
      <c r="AK163" s="403"/>
      <c r="AL163" s="403"/>
      <c r="AM163" s="401"/>
      <c r="AN163" s="402"/>
      <c r="AO163" s="401"/>
      <c r="AP163" s="403"/>
      <c r="AQ163" s="402"/>
      <c r="AR163" s="403"/>
      <c r="AS163" s="403"/>
      <c r="AT163" s="402"/>
      <c r="AU163" s="402"/>
      <c r="AV163" s="403"/>
      <c r="AW163" s="401"/>
      <c r="AX163" s="402"/>
      <c r="AY163" s="401"/>
      <c r="AZ163" s="302"/>
      <c r="BA163" s="304"/>
      <c r="BB163" s="304"/>
      <c r="BC163" s="302"/>
      <c r="BD163" s="304"/>
    </row>
    <row r="164" spans="1:56" ht="13.5" hidden="1" customHeight="1" x14ac:dyDescent="0.15">
      <c r="A164" s="401"/>
      <c r="B164" s="403" t="s">
        <v>5</v>
      </c>
      <c r="C164" s="403"/>
      <c r="D164" s="403"/>
      <c r="E164" s="403"/>
      <c r="F164" s="403"/>
      <c r="G164" s="403"/>
      <c r="H164" s="403" t="s">
        <v>311</v>
      </c>
      <c r="I164" s="403"/>
      <c r="J164" s="403"/>
      <c r="K164" s="403"/>
      <c r="L164" s="403"/>
      <c r="M164" s="403"/>
      <c r="N164" s="403" t="s">
        <v>312</v>
      </c>
      <c r="O164" s="403"/>
      <c r="P164" s="403"/>
      <c r="Q164" s="403"/>
      <c r="R164" s="403"/>
      <c r="S164" s="403"/>
      <c r="T164" s="403" t="s">
        <v>5</v>
      </c>
      <c r="U164" s="403"/>
      <c r="V164" s="403"/>
      <c r="W164" s="403" t="s">
        <v>311</v>
      </c>
      <c r="X164" s="403"/>
      <c r="Y164" s="403"/>
      <c r="Z164" s="403" t="s">
        <v>312</v>
      </c>
      <c r="AA164" s="403"/>
      <c r="AB164" s="403"/>
      <c r="AC164" s="403" t="s">
        <v>5</v>
      </c>
      <c r="AD164" s="403"/>
      <c r="AE164" s="403"/>
      <c r="AF164" s="403" t="s">
        <v>311</v>
      </c>
      <c r="AG164" s="403"/>
      <c r="AH164" s="403" t="s">
        <v>312</v>
      </c>
      <c r="AI164" s="403"/>
      <c r="AJ164" s="403"/>
      <c r="AK164" s="403"/>
      <c r="AL164" s="403"/>
      <c r="AM164" s="401"/>
      <c r="AN164" s="401"/>
      <c r="AO164" s="401"/>
      <c r="AP164" s="403"/>
      <c r="AQ164" s="403"/>
      <c r="AR164" s="403"/>
      <c r="AS164" s="403"/>
      <c r="AT164" s="402"/>
      <c r="AU164" s="402"/>
      <c r="AV164" s="403"/>
      <c r="AW164" s="401"/>
      <c r="AX164" s="402"/>
      <c r="AY164" s="401"/>
      <c r="AZ164" s="302"/>
      <c r="BA164" s="304"/>
      <c r="BB164" s="304"/>
      <c r="BC164" s="302"/>
      <c r="BD164" s="304"/>
    </row>
    <row r="165" spans="1:56" ht="13.5" hidden="1" customHeight="1" x14ac:dyDescent="0.15">
      <c r="A165" s="401"/>
      <c r="B165" s="400" t="s">
        <v>313</v>
      </c>
      <c r="C165" s="400"/>
      <c r="D165" s="400"/>
      <c r="E165" s="404" t="s">
        <v>324</v>
      </c>
      <c r="F165" s="404"/>
      <c r="G165" s="404"/>
      <c r="H165" s="400" t="s">
        <v>313</v>
      </c>
      <c r="I165" s="400"/>
      <c r="J165" s="400"/>
      <c r="K165" s="404" t="s">
        <v>324</v>
      </c>
      <c r="L165" s="404"/>
      <c r="M165" s="404"/>
      <c r="N165" s="400" t="s">
        <v>313</v>
      </c>
      <c r="O165" s="400"/>
      <c r="P165" s="400"/>
      <c r="Q165" s="404" t="s">
        <v>324</v>
      </c>
      <c r="R165" s="404"/>
      <c r="S165" s="404"/>
      <c r="T165" s="400" t="s">
        <v>313</v>
      </c>
      <c r="U165" s="400"/>
      <c r="V165" s="400"/>
      <c r="W165" s="400" t="s">
        <v>313</v>
      </c>
      <c r="X165" s="400"/>
      <c r="Y165" s="400"/>
      <c r="Z165" s="400" t="s">
        <v>313</v>
      </c>
      <c r="AA165" s="400"/>
      <c r="AB165" s="400"/>
      <c r="AC165" s="400" t="s">
        <v>313</v>
      </c>
      <c r="AD165" s="400"/>
      <c r="AE165" s="400"/>
      <c r="AF165" s="400" t="s">
        <v>313</v>
      </c>
      <c r="AG165" s="400"/>
      <c r="AH165" s="400" t="s">
        <v>313</v>
      </c>
      <c r="AI165" s="400"/>
      <c r="AJ165" s="400" t="s">
        <v>313</v>
      </c>
      <c r="AK165" s="400"/>
      <c r="AL165" s="400"/>
      <c r="AM165" s="400" t="s">
        <v>313</v>
      </c>
      <c r="AN165" s="400"/>
      <c r="AO165" s="400"/>
      <c r="AP165" s="400" t="s">
        <v>313</v>
      </c>
      <c r="AQ165" s="400"/>
      <c r="AR165" s="400"/>
      <c r="AS165" s="403"/>
      <c r="AT165" s="403"/>
      <c r="AU165" s="403"/>
      <c r="AV165" s="403"/>
      <c r="AW165" s="401"/>
      <c r="AX165" s="401"/>
      <c r="AY165" s="401"/>
      <c r="AZ165" s="302"/>
      <c r="BA165" s="304"/>
      <c r="BB165" s="304"/>
      <c r="BC165" s="302"/>
      <c r="BD165" s="304"/>
    </row>
    <row r="166" spans="1:56" ht="13.5" hidden="1" customHeight="1" x14ac:dyDescent="0.15">
      <c r="A166" s="286" t="s">
        <v>276</v>
      </c>
      <c r="B166" s="398"/>
      <c r="C166" s="398"/>
      <c r="D166" s="398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02"/>
      <c r="BA166" s="302"/>
      <c r="BB166" s="304"/>
      <c r="BC166" s="302"/>
      <c r="BD166" s="304"/>
    </row>
    <row r="167" spans="1:56" ht="13.5" hidden="1" customHeight="1" x14ac:dyDescent="0.15">
      <c r="A167" s="286" t="s">
        <v>277</v>
      </c>
      <c r="B167" s="398"/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02"/>
      <c r="BA167" s="302"/>
      <c r="BB167" s="304"/>
      <c r="BC167" s="302"/>
      <c r="BD167" s="304"/>
    </row>
    <row r="168" spans="1:56" ht="13.5" hidden="1" customHeight="1" x14ac:dyDescent="0.15">
      <c r="A168" s="286" t="s">
        <v>278</v>
      </c>
      <c r="B168" s="398"/>
      <c r="C168" s="398"/>
      <c r="D168" s="39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02"/>
      <c r="BA168" s="302"/>
      <c r="BB168" s="304"/>
      <c r="BC168" s="302"/>
      <c r="BD168" s="304"/>
    </row>
    <row r="169" spans="1:56" ht="13.5" hidden="1" customHeight="1" x14ac:dyDescent="0.15">
      <c r="A169" s="286" t="s">
        <v>279</v>
      </c>
      <c r="B169" s="398"/>
      <c r="C169" s="398"/>
      <c r="D169" s="398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02"/>
      <c r="BA169" s="302"/>
      <c r="BB169" s="304"/>
      <c r="BC169" s="302"/>
      <c r="BD169" s="304"/>
    </row>
    <row r="170" spans="1:56" ht="13.5" hidden="1" customHeight="1" x14ac:dyDescent="0.15">
      <c r="A170" s="286" t="s">
        <v>280</v>
      </c>
      <c r="B170" s="398"/>
      <c r="C170" s="398"/>
      <c r="D170" s="398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02"/>
      <c r="BA170" s="302"/>
      <c r="BB170" s="304"/>
      <c r="BC170" s="302"/>
      <c r="BD170" s="304"/>
    </row>
    <row r="171" spans="1:56" ht="13.5" hidden="1" customHeight="1" x14ac:dyDescent="0.15">
      <c r="A171" s="303" t="s">
        <v>5</v>
      </c>
      <c r="B171" s="399"/>
      <c r="C171" s="399"/>
      <c r="D171" s="399"/>
      <c r="E171" s="399"/>
      <c r="F171" s="399"/>
      <c r="G171" s="399"/>
      <c r="H171" s="399"/>
      <c r="I171" s="399"/>
      <c r="J171" s="399"/>
      <c r="K171" s="399"/>
      <c r="L171" s="399"/>
      <c r="M171" s="399"/>
      <c r="N171" s="399"/>
      <c r="O171" s="399"/>
      <c r="P171" s="399"/>
      <c r="Q171" s="399"/>
      <c r="R171" s="399"/>
      <c r="S171" s="399"/>
      <c r="T171" s="399"/>
      <c r="U171" s="399"/>
      <c r="V171" s="399"/>
      <c r="W171" s="399"/>
      <c r="X171" s="399"/>
      <c r="Y171" s="399"/>
      <c r="Z171" s="399"/>
      <c r="AA171" s="399"/>
      <c r="AB171" s="399"/>
      <c r="AC171" s="399"/>
      <c r="AD171" s="399"/>
      <c r="AE171" s="399"/>
      <c r="AF171" s="399"/>
      <c r="AG171" s="399"/>
      <c r="AH171" s="399"/>
      <c r="AI171" s="399"/>
      <c r="AJ171" s="399"/>
      <c r="AK171" s="399"/>
      <c r="AL171" s="399"/>
      <c r="AM171" s="399"/>
      <c r="AN171" s="399"/>
      <c r="AO171" s="399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02"/>
      <c r="BA171" s="302"/>
      <c r="BB171" s="304"/>
      <c r="BC171" s="302"/>
      <c r="BD171" s="304"/>
    </row>
    <row r="172" spans="1:56" ht="13.5" hidden="1" customHeight="1" x14ac:dyDescent="0.15"/>
  </sheetData>
  <mergeCells count="1906">
    <mergeCell ref="J3:J4"/>
    <mergeCell ref="K3:M3"/>
    <mergeCell ref="AS3:AS4"/>
    <mergeCell ref="AT3:AV3"/>
    <mergeCell ref="AW3:AW4"/>
    <mergeCell ref="AX3:BA3"/>
    <mergeCell ref="B6:AZ6"/>
    <mergeCell ref="A7:A8"/>
    <mergeCell ref="B7:B8"/>
    <mergeCell ref="C7:C8"/>
    <mergeCell ref="D7:D8"/>
    <mergeCell ref="E7:E8"/>
    <mergeCell ref="AB3:AE3"/>
    <mergeCell ref="AF3:AF4"/>
    <mergeCell ref="AG3:AI3"/>
    <mergeCell ref="AJ3:AJ4"/>
    <mergeCell ref="AK3:AN3"/>
    <mergeCell ref="AO3:AR3"/>
    <mergeCell ref="O3:R3"/>
    <mergeCell ref="S3:S4"/>
    <mergeCell ref="T3:V3"/>
    <mergeCell ref="W3:W4"/>
    <mergeCell ref="X3:Z3"/>
    <mergeCell ref="AA3:AA4"/>
    <mergeCell ref="A3:A5"/>
    <mergeCell ref="B3:E3"/>
    <mergeCell ref="F3:F4"/>
    <mergeCell ref="G3:I3"/>
    <mergeCell ref="AF7:AF8"/>
    <mergeCell ref="AG7:AG8"/>
    <mergeCell ref="AH7:AH8"/>
    <mergeCell ref="AI7:AI8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X7:X8"/>
    <mergeCell ref="Y7:Y8"/>
    <mergeCell ref="AV7:AV8"/>
    <mergeCell ref="AW7:AW8"/>
    <mergeCell ref="AX7:AX8"/>
    <mergeCell ref="AY7:AY8"/>
    <mergeCell ref="AZ7:AZ8"/>
    <mergeCell ref="B9:AZ9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D7:AD8"/>
    <mergeCell ref="AE7:AE8"/>
    <mergeCell ref="F7:F8"/>
    <mergeCell ref="G7:G8"/>
    <mergeCell ref="H7:H8"/>
    <mergeCell ref="I7:I8"/>
    <mergeCell ref="J7:J8"/>
    <mergeCell ref="K7:K8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F13:F14"/>
    <mergeCell ref="G13:G14"/>
    <mergeCell ref="H13:H14"/>
    <mergeCell ref="I13:I14"/>
    <mergeCell ref="J13:J14"/>
    <mergeCell ref="K13:K14"/>
    <mergeCell ref="AW10:AW11"/>
    <mergeCell ref="AX10:AX11"/>
    <mergeCell ref="AY10:AY11"/>
    <mergeCell ref="AZ10:AZ11"/>
    <mergeCell ref="B12:AZ12"/>
    <mergeCell ref="A13:A14"/>
    <mergeCell ref="B13:B14"/>
    <mergeCell ref="C13:C14"/>
    <mergeCell ref="D13:D14"/>
    <mergeCell ref="E13:E14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Q13:Q14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AV13:AV14"/>
    <mergeCell ref="AW13:AW14"/>
    <mergeCell ref="AX13:AX14"/>
    <mergeCell ref="AY13:AY14"/>
    <mergeCell ref="AZ13:AZ14"/>
    <mergeCell ref="B15:AZ15"/>
    <mergeCell ref="AP13:AP14"/>
    <mergeCell ref="AQ13:AQ14"/>
    <mergeCell ref="AR13:AR14"/>
    <mergeCell ref="AS13:AS14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D13:AD14"/>
    <mergeCell ref="AE13:AE14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F19:F20"/>
    <mergeCell ref="G19:G20"/>
    <mergeCell ref="H19:H20"/>
    <mergeCell ref="I19:I20"/>
    <mergeCell ref="J19:J20"/>
    <mergeCell ref="K19:K20"/>
    <mergeCell ref="AW16:AW17"/>
    <mergeCell ref="AX16:AX17"/>
    <mergeCell ref="AY16:AY17"/>
    <mergeCell ref="AZ16:AZ17"/>
    <mergeCell ref="B18:AZ18"/>
    <mergeCell ref="A19:A20"/>
    <mergeCell ref="B19:B20"/>
    <mergeCell ref="C19:C20"/>
    <mergeCell ref="D19:D20"/>
    <mergeCell ref="E19:E20"/>
    <mergeCell ref="AQ16:AQ17"/>
    <mergeCell ref="AR16:AR17"/>
    <mergeCell ref="AS16:AS17"/>
    <mergeCell ref="AT16:AT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22:F23"/>
    <mergeCell ref="G22:G23"/>
    <mergeCell ref="H22:H23"/>
    <mergeCell ref="I22:I23"/>
    <mergeCell ref="J22:J23"/>
    <mergeCell ref="K22:K23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F25:F26"/>
    <mergeCell ref="G25:G26"/>
    <mergeCell ref="H25:H26"/>
    <mergeCell ref="I25:I26"/>
    <mergeCell ref="J25:J26"/>
    <mergeCell ref="K25:K26"/>
    <mergeCell ref="AV22:AV23"/>
    <mergeCell ref="AW22:AW23"/>
    <mergeCell ref="AX22:AX23"/>
    <mergeCell ref="AY22:AY23"/>
    <mergeCell ref="AZ22:AZ23"/>
    <mergeCell ref="A25:A26"/>
    <mergeCell ref="B25:B26"/>
    <mergeCell ref="C25:C26"/>
    <mergeCell ref="D25:D26"/>
    <mergeCell ref="E25:E26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8:F29"/>
    <mergeCell ref="G28:G29"/>
    <mergeCell ref="H28:H29"/>
    <mergeCell ref="I28:I29"/>
    <mergeCell ref="J28:J29"/>
    <mergeCell ref="K28:K29"/>
    <mergeCell ref="AV25:AV26"/>
    <mergeCell ref="AW25:AW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AP25:AP26"/>
    <mergeCell ref="AQ25:AQ26"/>
    <mergeCell ref="AR25:AR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8:AH29"/>
    <mergeCell ref="AI28:AI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F31:F32"/>
    <mergeCell ref="G31:G32"/>
    <mergeCell ref="H31:H32"/>
    <mergeCell ref="I31:I32"/>
    <mergeCell ref="J31:J32"/>
    <mergeCell ref="K31:K32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AP28:AP29"/>
    <mergeCell ref="AQ28:AQ29"/>
    <mergeCell ref="AR28:AR29"/>
    <mergeCell ref="AS28:AS29"/>
    <mergeCell ref="AT28:AT29"/>
    <mergeCell ref="AU28:AU29"/>
    <mergeCell ref="AJ28:AJ29"/>
    <mergeCell ref="AK28:AK29"/>
    <mergeCell ref="AL28:AL29"/>
    <mergeCell ref="AM28:AM29"/>
    <mergeCell ref="AN28:AN29"/>
    <mergeCell ref="AO28:AO29"/>
    <mergeCell ref="AD28:AD29"/>
    <mergeCell ref="AE28:AE29"/>
    <mergeCell ref="AF28:AF29"/>
    <mergeCell ref="AG28:AG29"/>
    <mergeCell ref="AH31:AH32"/>
    <mergeCell ref="AI31:AI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F34:F35"/>
    <mergeCell ref="G34:G35"/>
    <mergeCell ref="H34:H35"/>
    <mergeCell ref="I34:I35"/>
    <mergeCell ref="J34:J35"/>
    <mergeCell ref="K34:K35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AP31:AP32"/>
    <mergeCell ref="AQ31:AQ32"/>
    <mergeCell ref="AR31:AR32"/>
    <mergeCell ref="AS31:AS32"/>
    <mergeCell ref="AT31:AT32"/>
    <mergeCell ref="AU31:AU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7:F38"/>
    <mergeCell ref="G37:G38"/>
    <mergeCell ref="H37:H38"/>
    <mergeCell ref="I37:I38"/>
    <mergeCell ref="J37:J38"/>
    <mergeCell ref="K37:K38"/>
    <mergeCell ref="AV34:AV35"/>
    <mergeCell ref="AW34:AW35"/>
    <mergeCell ref="AX34:AX35"/>
    <mergeCell ref="AY34:AY35"/>
    <mergeCell ref="AZ34:AZ35"/>
    <mergeCell ref="A37:A38"/>
    <mergeCell ref="B37:B38"/>
    <mergeCell ref="C37:C38"/>
    <mergeCell ref="D37:D38"/>
    <mergeCell ref="E37:E38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F37:AF38"/>
    <mergeCell ref="AG37:AG38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G40:G45"/>
    <mergeCell ref="H40:H45"/>
    <mergeCell ref="I40:I45"/>
    <mergeCell ref="J40:J45"/>
    <mergeCell ref="K40:K45"/>
    <mergeCell ref="L40:L45"/>
    <mergeCell ref="A40:A45"/>
    <mergeCell ref="B40:B45"/>
    <mergeCell ref="C40:C45"/>
    <mergeCell ref="D40:D45"/>
    <mergeCell ref="E40:E45"/>
    <mergeCell ref="F40:F45"/>
    <mergeCell ref="AV37:AV38"/>
    <mergeCell ref="AW37:AW38"/>
    <mergeCell ref="AX37:AX38"/>
    <mergeCell ref="AY37:AY38"/>
    <mergeCell ref="AZ37:AZ38"/>
    <mergeCell ref="B39:AZ39"/>
    <mergeCell ref="AP37:AP38"/>
    <mergeCell ref="AQ37:AQ38"/>
    <mergeCell ref="AR37:AR38"/>
    <mergeCell ref="AS37:AS38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D37:AD38"/>
    <mergeCell ref="AE37:AE38"/>
    <mergeCell ref="AG40:AG45"/>
    <mergeCell ref="AH40:AH45"/>
    <mergeCell ref="AI40:AI45"/>
    <mergeCell ref="AJ40:AJ45"/>
    <mergeCell ref="Y40:Y45"/>
    <mergeCell ref="Z40:Z45"/>
    <mergeCell ref="AA40:AA45"/>
    <mergeCell ref="AB40:AB45"/>
    <mergeCell ref="AC40:AC45"/>
    <mergeCell ref="AD40:AD45"/>
    <mergeCell ref="S40:S45"/>
    <mergeCell ref="T40:T45"/>
    <mergeCell ref="U40:U45"/>
    <mergeCell ref="V40:V45"/>
    <mergeCell ref="W40:W45"/>
    <mergeCell ref="X40:X45"/>
    <mergeCell ref="M40:M45"/>
    <mergeCell ref="N40:N45"/>
    <mergeCell ref="O40:O45"/>
    <mergeCell ref="P40:P45"/>
    <mergeCell ref="Q40:Q45"/>
    <mergeCell ref="R40:R45"/>
    <mergeCell ref="G47:G52"/>
    <mergeCell ref="H47:H52"/>
    <mergeCell ref="I47:I52"/>
    <mergeCell ref="J47:J52"/>
    <mergeCell ref="K47:K52"/>
    <mergeCell ref="L47:L52"/>
    <mergeCell ref="A47:A52"/>
    <mergeCell ref="B47:B52"/>
    <mergeCell ref="C47:C52"/>
    <mergeCell ref="D47:D52"/>
    <mergeCell ref="E47:E52"/>
    <mergeCell ref="F47:F52"/>
    <mergeCell ref="AW40:AW45"/>
    <mergeCell ref="AX40:AX45"/>
    <mergeCell ref="AY40:AY45"/>
    <mergeCell ref="AZ40:AZ45"/>
    <mergeCell ref="BA40:BA45"/>
    <mergeCell ref="B46:AZ46"/>
    <mergeCell ref="AQ40:AQ45"/>
    <mergeCell ref="AR40:AR45"/>
    <mergeCell ref="AS40:AS45"/>
    <mergeCell ref="AT40:AT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E40:AE45"/>
    <mergeCell ref="AF40:AF45"/>
    <mergeCell ref="AG47:AG52"/>
    <mergeCell ref="AH47:AH52"/>
    <mergeCell ref="AI47:AI52"/>
    <mergeCell ref="AJ47:AJ52"/>
    <mergeCell ref="Y47:Y52"/>
    <mergeCell ref="Z47:Z52"/>
    <mergeCell ref="AA47:AA52"/>
    <mergeCell ref="AB47:AB52"/>
    <mergeCell ref="AC47:AC52"/>
    <mergeCell ref="AD47:AD52"/>
    <mergeCell ref="S47:S52"/>
    <mergeCell ref="T47:T52"/>
    <mergeCell ref="U47:U52"/>
    <mergeCell ref="V47:V52"/>
    <mergeCell ref="W47:W52"/>
    <mergeCell ref="X47:X52"/>
    <mergeCell ref="M47:M52"/>
    <mergeCell ref="N47:N52"/>
    <mergeCell ref="O47:O52"/>
    <mergeCell ref="P47:P52"/>
    <mergeCell ref="Q47:Q52"/>
    <mergeCell ref="R47:R52"/>
    <mergeCell ref="G54:G59"/>
    <mergeCell ref="H54:H59"/>
    <mergeCell ref="I54:I59"/>
    <mergeCell ref="J54:J59"/>
    <mergeCell ref="K54:K59"/>
    <mergeCell ref="L54:L59"/>
    <mergeCell ref="A54:A59"/>
    <mergeCell ref="B54:B59"/>
    <mergeCell ref="C54:C59"/>
    <mergeCell ref="D54:D59"/>
    <mergeCell ref="E54:E59"/>
    <mergeCell ref="F54:F59"/>
    <mergeCell ref="AW47:AW52"/>
    <mergeCell ref="AX47:AX52"/>
    <mergeCell ref="AY47:AY52"/>
    <mergeCell ref="AZ47:AZ52"/>
    <mergeCell ref="BA47:BA52"/>
    <mergeCell ref="B53:AZ53"/>
    <mergeCell ref="AQ47:AQ52"/>
    <mergeCell ref="AR47:AR52"/>
    <mergeCell ref="AS47:AS52"/>
    <mergeCell ref="AT47:AT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E47:AE52"/>
    <mergeCell ref="AF47:AF52"/>
    <mergeCell ref="AG54:AG59"/>
    <mergeCell ref="AH54:AH59"/>
    <mergeCell ref="AI54:AI59"/>
    <mergeCell ref="AJ54:AJ59"/>
    <mergeCell ref="Y54:Y59"/>
    <mergeCell ref="Z54:Z59"/>
    <mergeCell ref="AA54:AA59"/>
    <mergeCell ref="AB54:AB59"/>
    <mergeCell ref="AC54:AC59"/>
    <mergeCell ref="AD54:AD59"/>
    <mergeCell ref="S54:S59"/>
    <mergeCell ref="T54:T59"/>
    <mergeCell ref="U54:U59"/>
    <mergeCell ref="V54:V59"/>
    <mergeCell ref="W54:W59"/>
    <mergeCell ref="X54:X59"/>
    <mergeCell ref="M54:M59"/>
    <mergeCell ref="N54:N59"/>
    <mergeCell ref="O54:O59"/>
    <mergeCell ref="P54:P59"/>
    <mergeCell ref="Q54:Q59"/>
    <mergeCell ref="R54:R59"/>
    <mergeCell ref="G61:G66"/>
    <mergeCell ref="H61:H66"/>
    <mergeCell ref="I61:I66"/>
    <mergeCell ref="J61:J66"/>
    <mergeCell ref="K61:K66"/>
    <mergeCell ref="L61:L66"/>
    <mergeCell ref="A61:A66"/>
    <mergeCell ref="B61:B66"/>
    <mergeCell ref="C61:C66"/>
    <mergeCell ref="D61:D66"/>
    <mergeCell ref="E61:E66"/>
    <mergeCell ref="F61:F66"/>
    <mergeCell ref="AW54:AW59"/>
    <mergeCell ref="AX54:AX59"/>
    <mergeCell ref="AY54:AY59"/>
    <mergeCell ref="AZ54:AZ59"/>
    <mergeCell ref="BA54:BA59"/>
    <mergeCell ref="B60:AZ60"/>
    <mergeCell ref="AQ54:AQ59"/>
    <mergeCell ref="AR54:AR59"/>
    <mergeCell ref="AS54:AS59"/>
    <mergeCell ref="AT54:AT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E54:AE59"/>
    <mergeCell ref="AF54:AF59"/>
    <mergeCell ref="AG61:AG66"/>
    <mergeCell ref="AH61:AH66"/>
    <mergeCell ref="AI61:AI66"/>
    <mergeCell ref="AJ61:AJ66"/>
    <mergeCell ref="Y61:Y66"/>
    <mergeCell ref="Z61:Z66"/>
    <mergeCell ref="AA61:AA66"/>
    <mergeCell ref="AB61:AB66"/>
    <mergeCell ref="AC61:AC66"/>
    <mergeCell ref="AD61:AD66"/>
    <mergeCell ref="S61:S66"/>
    <mergeCell ref="T61:T66"/>
    <mergeCell ref="U61:U66"/>
    <mergeCell ref="V61:V66"/>
    <mergeCell ref="W61:W66"/>
    <mergeCell ref="X61:X66"/>
    <mergeCell ref="M61:M66"/>
    <mergeCell ref="N61:N66"/>
    <mergeCell ref="O61:O66"/>
    <mergeCell ref="P61:P66"/>
    <mergeCell ref="Q61:Q66"/>
    <mergeCell ref="R61:R66"/>
    <mergeCell ref="G68:G73"/>
    <mergeCell ref="H68:H73"/>
    <mergeCell ref="I68:I73"/>
    <mergeCell ref="J68:J73"/>
    <mergeCell ref="K68:K73"/>
    <mergeCell ref="L68:L73"/>
    <mergeCell ref="A68:A73"/>
    <mergeCell ref="B68:B73"/>
    <mergeCell ref="C68:C73"/>
    <mergeCell ref="D68:D73"/>
    <mergeCell ref="E68:E73"/>
    <mergeCell ref="F68:F73"/>
    <mergeCell ref="AW61:AW66"/>
    <mergeCell ref="AX61:AX66"/>
    <mergeCell ref="AY61:AY66"/>
    <mergeCell ref="AZ61:AZ66"/>
    <mergeCell ref="BA61:BA66"/>
    <mergeCell ref="B67:AZ67"/>
    <mergeCell ref="AQ61:AQ66"/>
    <mergeCell ref="AR61:AR66"/>
    <mergeCell ref="AS61:AS66"/>
    <mergeCell ref="AT61:AT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E61:AE66"/>
    <mergeCell ref="AF61:AF66"/>
    <mergeCell ref="AI68:AI73"/>
    <mergeCell ref="AJ68:AJ73"/>
    <mergeCell ref="Y68:Y73"/>
    <mergeCell ref="Z68:Z73"/>
    <mergeCell ref="AA68:AA73"/>
    <mergeCell ref="AB68:AB73"/>
    <mergeCell ref="AC68:AC73"/>
    <mergeCell ref="AD68:AD73"/>
    <mergeCell ref="S68:S73"/>
    <mergeCell ref="T68:T73"/>
    <mergeCell ref="U68:U73"/>
    <mergeCell ref="V68:V73"/>
    <mergeCell ref="W68:W73"/>
    <mergeCell ref="X68:X73"/>
    <mergeCell ref="M68:M73"/>
    <mergeCell ref="N68:N73"/>
    <mergeCell ref="O68:O73"/>
    <mergeCell ref="P68:P73"/>
    <mergeCell ref="Q68:Q73"/>
    <mergeCell ref="R68:R73"/>
    <mergeCell ref="F75:F80"/>
    <mergeCell ref="G75:G80"/>
    <mergeCell ref="H75:H80"/>
    <mergeCell ref="I75:I80"/>
    <mergeCell ref="J75:J80"/>
    <mergeCell ref="K75:K80"/>
    <mergeCell ref="AW68:AW73"/>
    <mergeCell ref="AX68:AX73"/>
    <mergeCell ref="AY68:AY73"/>
    <mergeCell ref="AZ68:AZ73"/>
    <mergeCell ref="B74:AZ74"/>
    <mergeCell ref="A75:A80"/>
    <mergeCell ref="B75:B80"/>
    <mergeCell ref="C75:C80"/>
    <mergeCell ref="D75:D80"/>
    <mergeCell ref="E75:E80"/>
    <mergeCell ref="AQ68:AQ73"/>
    <mergeCell ref="AR68:AR73"/>
    <mergeCell ref="AS68:AS73"/>
    <mergeCell ref="AT68:AT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E68:AE73"/>
    <mergeCell ref="AF68:AF73"/>
    <mergeCell ref="AG68:AG73"/>
    <mergeCell ref="AH68:AH73"/>
    <mergeCell ref="AF75:AF80"/>
    <mergeCell ref="AG75:AG80"/>
    <mergeCell ref="AH75:AH80"/>
    <mergeCell ref="AI75:AI80"/>
    <mergeCell ref="X75:X80"/>
    <mergeCell ref="Y75:Y80"/>
    <mergeCell ref="Z75:Z80"/>
    <mergeCell ref="AA75:AA80"/>
    <mergeCell ref="AB75:AB80"/>
    <mergeCell ref="AC75:AC80"/>
    <mergeCell ref="R75:R80"/>
    <mergeCell ref="S75:S80"/>
    <mergeCell ref="T75:T80"/>
    <mergeCell ref="U75:U80"/>
    <mergeCell ref="V75:V80"/>
    <mergeCell ref="W75:W80"/>
    <mergeCell ref="L75:L80"/>
    <mergeCell ref="M75:M80"/>
    <mergeCell ref="N75:N80"/>
    <mergeCell ref="O75:O80"/>
    <mergeCell ref="P75:P80"/>
    <mergeCell ref="Q75:Q80"/>
    <mergeCell ref="G82:G87"/>
    <mergeCell ref="H82:H87"/>
    <mergeCell ref="I82:I87"/>
    <mergeCell ref="J82:J87"/>
    <mergeCell ref="K82:K87"/>
    <mergeCell ref="L82:L87"/>
    <mergeCell ref="A82:A87"/>
    <mergeCell ref="B82:B87"/>
    <mergeCell ref="C82:C87"/>
    <mergeCell ref="D82:D87"/>
    <mergeCell ref="E82:E87"/>
    <mergeCell ref="F82:F87"/>
    <mergeCell ref="AV75:AV80"/>
    <mergeCell ref="AW75:AW80"/>
    <mergeCell ref="AX75:AX80"/>
    <mergeCell ref="AY75:AY80"/>
    <mergeCell ref="AZ75:AZ80"/>
    <mergeCell ref="B81:AZ81"/>
    <mergeCell ref="AP75:AP80"/>
    <mergeCell ref="AQ75:AQ80"/>
    <mergeCell ref="AR75:AR80"/>
    <mergeCell ref="AS75:AS80"/>
    <mergeCell ref="AT75:AT80"/>
    <mergeCell ref="AU75:AU80"/>
    <mergeCell ref="AJ75:AJ80"/>
    <mergeCell ref="AK75:AK80"/>
    <mergeCell ref="AL75:AL80"/>
    <mergeCell ref="AM75:AM80"/>
    <mergeCell ref="AN75:AN80"/>
    <mergeCell ref="AO75:AO80"/>
    <mergeCell ref="AD75:AD80"/>
    <mergeCell ref="AE75:AE80"/>
    <mergeCell ref="AI82:AI87"/>
    <mergeCell ref="AJ82:AJ87"/>
    <mergeCell ref="Y82:Y87"/>
    <mergeCell ref="Z82:Z87"/>
    <mergeCell ref="AA82:AA87"/>
    <mergeCell ref="AB82:AB87"/>
    <mergeCell ref="AC82:AC87"/>
    <mergeCell ref="AD82:AD87"/>
    <mergeCell ref="S82:S87"/>
    <mergeCell ref="T82:T87"/>
    <mergeCell ref="U82:U87"/>
    <mergeCell ref="V82:V87"/>
    <mergeCell ref="W82:W87"/>
    <mergeCell ref="X82:X87"/>
    <mergeCell ref="M82:M87"/>
    <mergeCell ref="N82:N87"/>
    <mergeCell ref="O82:O87"/>
    <mergeCell ref="P82:P87"/>
    <mergeCell ref="Q82:Q87"/>
    <mergeCell ref="R82:R87"/>
    <mergeCell ref="F89:F94"/>
    <mergeCell ref="G89:G94"/>
    <mergeCell ref="H89:H94"/>
    <mergeCell ref="I89:I94"/>
    <mergeCell ref="J89:J94"/>
    <mergeCell ref="K89:K94"/>
    <mergeCell ref="AW82:AW87"/>
    <mergeCell ref="AX82:AX87"/>
    <mergeCell ref="AY82:AY87"/>
    <mergeCell ref="AZ82:AZ87"/>
    <mergeCell ref="B88:AZ88"/>
    <mergeCell ref="A89:A94"/>
    <mergeCell ref="B89:B94"/>
    <mergeCell ref="C89:C94"/>
    <mergeCell ref="D89:D94"/>
    <mergeCell ref="E89:E94"/>
    <mergeCell ref="AQ82:AQ87"/>
    <mergeCell ref="AR82:AR87"/>
    <mergeCell ref="AS82:AS87"/>
    <mergeCell ref="AT82:AT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E82:AE87"/>
    <mergeCell ref="AF82:AF87"/>
    <mergeCell ref="AG82:AG87"/>
    <mergeCell ref="AH82:AH87"/>
    <mergeCell ref="AF89:AF94"/>
    <mergeCell ref="AG89:AG94"/>
    <mergeCell ref="AH89:AH94"/>
    <mergeCell ref="AI89:AI94"/>
    <mergeCell ref="X89:X94"/>
    <mergeCell ref="Y89:Y94"/>
    <mergeCell ref="Z89:Z94"/>
    <mergeCell ref="AA89:AA94"/>
    <mergeCell ref="AB89:AB94"/>
    <mergeCell ref="AC89:AC94"/>
    <mergeCell ref="R89:R94"/>
    <mergeCell ref="S89:S94"/>
    <mergeCell ref="T89:T94"/>
    <mergeCell ref="U89:U94"/>
    <mergeCell ref="V89:V94"/>
    <mergeCell ref="W89:W94"/>
    <mergeCell ref="L89:L94"/>
    <mergeCell ref="M89:M94"/>
    <mergeCell ref="N89:N94"/>
    <mergeCell ref="O89:O94"/>
    <mergeCell ref="P89:P94"/>
    <mergeCell ref="Q89:Q94"/>
    <mergeCell ref="G96:G101"/>
    <mergeCell ref="H96:H101"/>
    <mergeCell ref="I96:I101"/>
    <mergeCell ref="J96:J101"/>
    <mergeCell ref="K96:K101"/>
    <mergeCell ref="L96:L101"/>
    <mergeCell ref="A96:A101"/>
    <mergeCell ref="B96:B101"/>
    <mergeCell ref="C96:C101"/>
    <mergeCell ref="D96:D101"/>
    <mergeCell ref="E96:E101"/>
    <mergeCell ref="F96:F101"/>
    <mergeCell ref="AV89:AV94"/>
    <mergeCell ref="AW89:AW94"/>
    <mergeCell ref="AX89:AX94"/>
    <mergeCell ref="AY89:AY94"/>
    <mergeCell ref="AZ89:AZ94"/>
    <mergeCell ref="B95:AZ95"/>
    <mergeCell ref="AP89:AP94"/>
    <mergeCell ref="AQ89:AQ94"/>
    <mergeCell ref="AR89:AR94"/>
    <mergeCell ref="AS89:AS94"/>
    <mergeCell ref="AT89:AT94"/>
    <mergeCell ref="AU89:AU94"/>
    <mergeCell ref="AJ89:AJ94"/>
    <mergeCell ref="AK89:AK94"/>
    <mergeCell ref="AL89:AL94"/>
    <mergeCell ref="AM89:AM94"/>
    <mergeCell ref="AN89:AN94"/>
    <mergeCell ref="AO89:AO94"/>
    <mergeCell ref="AD89:AD94"/>
    <mergeCell ref="AE89:AE94"/>
    <mergeCell ref="AI96:AI101"/>
    <mergeCell ref="AJ96:AJ101"/>
    <mergeCell ref="Y96:Y101"/>
    <mergeCell ref="Z96:Z101"/>
    <mergeCell ref="AA96:AA101"/>
    <mergeCell ref="AB96:AB101"/>
    <mergeCell ref="AC96:AC101"/>
    <mergeCell ref="AD96:AD101"/>
    <mergeCell ref="S96:S101"/>
    <mergeCell ref="T96:T101"/>
    <mergeCell ref="U96:U101"/>
    <mergeCell ref="V96:V101"/>
    <mergeCell ref="W96:W101"/>
    <mergeCell ref="X96:X101"/>
    <mergeCell ref="M96:M101"/>
    <mergeCell ref="N96:N101"/>
    <mergeCell ref="O96:O101"/>
    <mergeCell ref="P96:P101"/>
    <mergeCell ref="Q96:Q101"/>
    <mergeCell ref="R96:R101"/>
    <mergeCell ref="F103:F108"/>
    <mergeCell ref="G103:G108"/>
    <mergeCell ref="H103:H108"/>
    <mergeCell ref="I103:I108"/>
    <mergeCell ref="J103:J108"/>
    <mergeCell ref="K103:K108"/>
    <mergeCell ref="AW96:AW101"/>
    <mergeCell ref="AX96:AX101"/>
    <mergeCell ref="AY96:AY101"/>
    <mergeCell ref="AZ96:AZ101"/>
    <mergeCell ref="B102:AZ102"/>
    <mergeCell ref="A103:A108"/>
    <mergeCell ref="B103:B108"/>
    <mergeCell ref="C103:C108"/>
    <mergeCell ref="D103:D108"/>
    <mergeCell ref="E103:E108"/>
    <mergeCell ref="AQ96:AQ101"/>
    <mergeCell ref="AR96:AR101"/>
    <mergeCell ref="AS96:AS101"/>
    <mergeCell ref="AT96:AT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E96:AE101"/>
    <mergeCell ref="AF96:AF101"/>
    <mergeCell ref="AG96:AG101"/>
    <mergeCell ref="AH96:AH101"/>
    <mergeCell ref="AF103:AF108"/>
    <mergeCell ref="AG103:AG108"/>
    <mergeCell ref="AH103:AH108"/>
    <mergeCell ref="AI103:AI108"/>
    <mergeCell ref="X103:X108"/>
    <mergeCell ref="Y103:Y108"/>
    <mergeCell ref="Z103:Z108"/>
    <mergeCell ref="AA103:AA108"/>
    <mergeCell ref="AB103:AB108"/>
    <mergeCell ref="AC103:AC108"/>
    <mergeCell ref="R103:R108"/>
    <mergeCell ref="S103:S108"/>
    <mergeCell ref="T103:T108"/>
    <mergeCell ref="U103:U108"/>
    <mergeCell ref="V103:V108"/>
    <mergeCell ref="W103:W108"/>
    <mergeCell ref="L103:L108"/>
    <mergeCell ref="M103:M108"/>
    <mergeCell ref="N103:N108"/>
    <mergeCell ref="O103:O108"/>
    <mergeCell ref="P103:P108"/>
    <mergeCell ref="Q103:Q108"/>
    <mergeCell ref="G110:G115"/>
    <mergeCell ref="H110:H115"/>
    <mergeCell ref="I110:I115"/>
    <mergeCell ref="J110:J115"/>
    <mergeCell ref="K110:K115"/>
    <mergeCell ref="L110:L115"/>
    <mergeCell ref="A110:A115"/>
    <mergeCell ref="B110:B115"/>
    <mergeCell ref="C110:C115"/>
    <mergeCell ref="D110:D115"/>
    <mergeCell ref="E110:E115"/>
    <mergeCell ref="F110:F115"/>
    <mergeCell ref="AV103:AV108"/>
    <mergeCell ref="AW103:AW108"/>
    <mergeCell ref="AX103:AX108"/>
    <mergeCell ref="AY103:AY108"/>
    <mergeCell ref="AZ103:AZ108"/>
    <mergeCell ref="B109:AZ109"/>
    <mergeCell ref="AP103:AP108"/>
    <mergeCell ref="AQ103:AQ108"/>
    <mergeCell ref="AR103:AR108"/>
    <mergeCell ref="AS103:AS108"/>
    <mergeCell ref="AT103:AT108"/>
    <mergeCell ref="AU103:AU108"/>
    <mergeCell ref="AJ103:AJ108"/>
    <mergeCell ref="AK103:AK108"/>
    <mergeCell ref="AL103:AL108"/>
    <mergeCell ref="AM103:AM108"/>
    <mergeCell ref="AN103:AN108"/>
    <mergeCell ref="AO103:AO108"/>
    <mergeCell ref="AD103:AD108"/>
    <mergeCell ref="AE103:AE108"/>
    <mergeCell ref="Y110:Y115"/>
    <mergeCell ref="Z110:Z115"/>
    <mergeCell ref="AA110:AA115"/>
    <mergeCell ref="AB110:AB115"/>
    <mergeCell ref="AC110:AC115"/>
    <mergeCell ref="AD110:AD115"/>
    <mergeCell ref="S110:S115"/>
    <mergeCell ref="T110:T115"/>
    <mergeCell ref="U110:U115"/>
    <mergeCell ref="V110:V115"/>
    <mergeCell ref="W110:W115"/>
    <mergeCell ref="X110:X115"/>
    <mergeCell ref="M110:M115"/>
    <mergeCell ref="N110:N115"/>
    <mergeCell ref="O110:O115"/>
    <mergeCell ref="P110:P115"/>
    <mergeCell ref="Q110:Q115"/>
    <mergeCell ref="R110:R115"/>
    <mergeCell ref="H119:Q119"/>
    <mergeCell ref="Z119:AP119"/>
    <mergeCell ref="AS119:BC119"/>
    <mergeCell ref="H121:Q121"/>
    <mergeCell ref="Z121:AP121"/>
    <mergeCell ref="AS121:AZ121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P110:AP115"/>
    <mergeCell ref="AE110:AE115"/>
    <mergeCell ref="AF110:AF115"/>
    <mergeCell ref="AG110:AG115"/>
    <mergeCell ref="AH110:AH115"/>
    <mergeCell ref="AI110:AI115"/>
    <mergeCell ref="AJ110:AJ115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123:AZ123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8:AL128"/>
    <mergeCell ref="AM128:AN128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AF127:AG127"/>
    <mergeCell ref="AH127:AI127"/>
    <mergeCell ref="AJ127:AL127"/>
    <mergeCell ref="AM127:AN127"/>
    <mergeCell ref="AO127:AP127"/>
    <mergeCell ref="AQ127:AS127"/>
    <mergeCell ref="AQ129:AS129"/>
    <mergeCell ref="AT129:AU129"/>
    <mergeCell ref="AV129:AW129"/>
    <mergeCell ref="AX129:AZ129"/>
    <mergeCell ref="BA129:BC129"/>
    <mergeCell ref="BD129:BF129"/>
    <mergeCell ref="AC129:AE129"/>
    <mergeCell ref="AF129:AG129"/>
    <mergeCell ref="AH129:AI129"/>
    <mergeCell ref="AJ129:AL129"/>
    <mergeCell ref="AM129:AN129"/>
    <mergeCell ref="AO129:AP129"/>
    <mergeCell ref="BD128:BF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O128:AP128"/>
    <mergeCell ref="AQ128:AS128"/>
    <mergeCell ref="AT128:AU128"/>
    <mergeCell ref="AV128:AW128"/>
    <mergeCell ref="AX128:AZ128"/>
    <mergeCell ref="BA128:BC128"/>
    <mergeCell ref="Z128:AB128"/>
    <mergeCell ref="AC128:AE128"/>
    <mergeCell ref="AF128:AG128"/>
    <mergeCell ref="AH128:AI128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AJ130:AL130"/>
    <mergeCell ref="AM130:AN130"/>
    <mergeCell ref="AO130:AP130"/>
    <mergeCell ref="AQ130:AS130"/>
    <mergeCell ref="AT130:AU130"/>
    <mergeCell ref="AV130:AW130"/>
    <mergeCell ref="T130:V130"/>
    <mergeCell ref="W130:Y130"/>
    <mergeCell ref="Z130:AB130"/>
    <mergeCell ref="AC130:AE130"/>
    <mergeCell ref="AF130:AG130"/>
    <mergeCell ref="AH130:AI130"/>
    <mergeCell ref="B130:D130"/>
    <mergeCell ref="E130:G130"/>
    <mergeCell ref="H130:J130"/>
    <mergeCell ref="K130:M130"/>
    <mergeCell ref="N130:P130"/>
    <mergeCell ref="Q130:S130"/>
    <mergeCell ref="E132:G132"/>
    <mergeCell ref="H132:J132"/>
    <mergeCell ref="K132:M132"/>
    <mergeCell ref="N132:P132"/>
    <mergeCell ref="Q132:S132"/>
    <mergeCell ref="T132:V132"/>
    <mergeCell ref="BA131:BC131"/>
    <mergeCell ref="BD131:BF131"/>
    <mergeCell ref="AM131:AN131"/>
    <mergeCell ref="AO131:AP131"/>
    <mergeCell ref="AQ131:AS131"/>
    <mergeCell ref="AT131:AU131"/>
    <mergeCell ref="AV131:AW131"/>
    <mergeCell ref="AX131:AZ131"/>
    <mergeCell ref="W131:Y131"/>
    <mergeCell ref="Z131:AB131"/>
    <mergeCell ref="AC131:AE131"/>
    <mergeCell ref="AF131:AG131"/>
    <mergeCell ref="AH131:AI131"/>
    <mergeCell ref="AJ131:AL131"/>
    <mergeCell ref="AZ134:AZ136"/>
    <mergeCell ref="BA134:BC137"/>
    <mergeCell ref="BD134:BF137"/>
    <mergeCell ref="AC135:AI135"/>
    <mergeCell ref="AJ135:AP135"/>
    <mergeCell ref="AQ135:AS136"/>
    <mergeCell ref="AT135:AV136"/>
    <mergeCell ref="AC136:AE136"/>
    <mergeCell ref="AF136:AG136"/>
    <mergeCell ref="AH136:AI136"/>
    <mergeCell ref="BA132:BC132"/>
    <mergeCell ref="BD132:BF132"/>
    <mergeCell ref="BC133:BF133"/>
    <mergeCell ref="A134:A137"/>
    <mergeCell ref="B134:S135"/>
    <mergeCell ref="T134:AB135"/>
    <mergeCell ref="AC134:AP134"/>
    <mergeCell ref="AQ134:AV134"/>
    <mergeCell ref="AW134:AY136"/>
    <mergeCell ref="AM132:AN132"/>
    <mergeCell ref="AO132:AP132"/>
    <mergeCell ref="AQ132:AS132"/>
    <mergeCell ref="AT132:AU132"/>
    <mergeCell ref="AV132:AW132"/>
    <mergeCell ref="AX132:AZ132"/>
    <mergeCell ref="W132:Y132"/>
    <mergeCell ref="Z132:AB132"/>
    <mergeCell ref="AC132:AE132"/>
    <mergeCell ref="AF132:AG132"/>
    <mergeCell ref="AH132:AI132"/>
    <mergeCell ref="AJ132:AL132"/>
    <mergeCell ref="B132:D132"/>
    <mergeCell ref="AM137:AN137"/>
    <mergeCell ref="AO137:AP137"/>
    <mergeCell ref="AQ137:AS137"/>
    <mergeCell ref="AT137:AV137"/>
    <mergeCell ref="AW137:AY137"/>
    <mergeCell ref="B138:D138"/>
    <mergeCell ref="E138:G138"/>
    <mergeCell ref="H138:J138"/>
    <mergeCell ref="K138:M138"/>
    <mergeCell ref="N138:P138"/>
    <mergeCell ref="W137:Y137"/>
    <mergeCell ref="Z137:AB137"/>
    <mergeCell ref="AC137:AE137"/>
    <mergeCell ref="AF137:AG137"/>
    <mergeCell ref="AH137:AI137"/>
    <mergeCell ref="AJ137:AL137"/>
    <mergeCell ref="AJ136:AL136"/>
    <mergeCell ref="AM136:AN136"/>
    <mergeCell ref="AO136:AP136"/>
    <mergeCell ref="B137:D137"/>
    <mergeCell ref="E137:G137"/>
    <mergeCell ref="H137:J137"/>
    <mergeCell ref="K137:M137"/>
    <mergeCell ref="N137:P137"/>
    <mergeCell ref="Q137:S137"/>
    <mergeCell ref="T137:V137"/>
    <mergeCell ref="B136:G136"/>
    <mergeCell ref="H136:M136"/>
    <mergeCell ref="N136:S136"/>
    <mergeCell ref="T136:V136"/>
    <mergeCell ref="W136:Y136"/>
    <mergeCell ref="Z136:AB136"/>
    <mergeCell ref="W139:Y139"/>
    <mergeCell ref="Z139:AB139"/>
    <mergeCell ref="AC139:AE139"/>
    <mergeCell ref="AF139:AG139"/>
    <mergeCell ref="AH139:AI139"/>
    <mergeCell ref="AJ139:AL139"/>
    <mergeCell ref="AW138:AY138"/>
    <mergeCell ref="BA138:BC138"/>
    <mergeCell ref="BD138:BF138"/>
    <mergeCell ref="B139:D139"/>
    <mergeCell ref="E139:G139"/>
    <mergeCell ref="H139:J139"/>
    <mergeCell ref="K139:M139"/>
    <mergeCell ref="N139:P139"/>
    <mergeCell ref="Q139:S139"/>
    <mergeCell ref="T139:V139"/>
    <mergeCell ref="AH138:AI138"/>
    <mergeCell ref="AJ138:AL138"/>
    <mergeCell ref="AM138:AN138"/>
    <mergeCell ref="AO138:AP138"/>
    <mergeCell ref="AQ138:AS138"/>
    <mergeCell ref="AT138:AV138"/>
    <mergeCell ref="Q138:S138"/>
    <mergeCell ref="T138:V138"/>
    <mergeCell ref="W138:Y138"/>
    <mergeCell ref="Z138:AB138"/>
    <mergeCell ref="AC138:AE138"/>
    <mergeCell ref="AF138:AG138"/>
    <mergeCell ref="AQ140:AS140"/>
    <mergeCell ref="AT140:AV140"/>
    <mergeCell ref="AW140:AY140"/>
    <mergeCell ref="BA140:BC140"/>
    <mergeCell ref="BD140:BF140"/>
    <mergeCell ref="B141:D141"/>
    <mergeCell ref="E141:G141"/>
    <mergeCell ref="H141:J141"/>
    <mergeCell ref="K141:M141"/>
    <mergeCell ref="N141:P141"/>
    <mergeCell ref="AC140:AE140"/>
    <mergeCell ref="AF140:AG140"/>
    <mergeCell ref="AH140:AI140"/>
    <mergeCell ref="AJ140:AL140"/>
    <mergeCell ref="AM140:AN140"/>
    <mergeCell ref="AO140:AP140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M139:AN139"/>
    <mergeCell ref="AO139:AP139"/>
    <mergeCell ref="AQ139:AS139"/>
    <mergeCell ref="AT139:AV139"/>
    <mergeCell ref="AW139:AY139"/>
    <mergeCell ref="BA139:BC139"/>
    <mergeCell ref="W142:Y142"/>
    <mergeCell ref="Z142:AB142"/>
    <mergeCell ref="AC142:AE142"/>
    <mergeCell ref="AF142:AG142"/>
    <mergeCell ref="AH142:AI142"/>
    <mergeCell ref="AJ142:AL142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AH141:AI141"/>
    <mergeCell ref="AJ141:AL141"/>
    <mergeCell ref="AM141:AN141"/>
    <mergeCell ref="AO141:AP141"/>
    <mergeCell ref="AQ141:AS141"/>
    <mergeCell ref="AT141:AV141"/>
    <mergeCell ref="Q141:S141"/>
    <mergeCell ref="T141:V141"/>
    <mergeCell ref="W141:Y141"/>
    <mergeCell ref="Z141:AB141"/>
    <mergeCell ref="AC141:AE141"/>
    <mergeCell ref="AF141:AG141"/>
    <mergeCell ref="AQ143:AS143"/>
    <mergeCell ref="AT143:AV143"/>
    <mergeCell ref="AW143:AY143"/>
    <mergeCell ref="BA143:BC143"/>
    <mergeCell ref="BD143:BF143"/>
    <mergeCell ref="B144:D144"/>
    <mergeCell ref="E144:G144"/>
    <mergeCell ref="H144:J144"/>
    <mergeCell ref="K144:M144"/>
    <mergeCell ref="N144:P144"/>
    <mergeCell ref="AC143:AE143"/>
    <mergeCell ref="AF143:AG143"/>
    <mergeCell ref="AH143:AI143"/>
    <mergeCell ref="AJ143:AL143"/>
    <mergeCell ref="AM143:AN143"/>
    <mergeCell ref="AO143:AP143"/>
    <mergeCell ref="BD142:BF142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M142:AN142"/>
    <mergeCell ref="AO142:AP142"/>
    <mergeCell ref="AQ142:AS142"/>
    <mergeCell ref="AT142:AV142"/>
    <mergeCell ref="AW142:AY142"/>
    <mergeCell ref="BA142:BC142"/>
    <mergeCell ref="W145:Y145"/>
    <mergeCell ref="Z145:AB145"/>
    <mergeCell ref="AC145:AE145"/>
    <mergeCell ref="AF145:AG145"/>
    <mergeCell ref="AH145:AI145"/>
    <mergeCell ref="AJ145:AL145"/>
    <mergeCell ref="AW144:AY144"/>
    <mergeCell ref="BA144:BC144"/>
    <mergeCell ref="BD144:BF144"/>
    <mergeCell ref="B145:D145"/>
    <mergeCell ref="E145:G145"/>
    <mergeCell ref="H145:J145"/>
    <mergeCell ref="K145:M145"/>
    <mergeCell ref="N145:P145"/>
    <mergeCell ref="Q145:S145"/>
    <mergeCell ref="T145:V145"/>
    <mergeCell ref="AH144:AI144"/>
    <mergeCell ref="AJ144:AL144"/>
    <mergeCell ref="AM144:AN144"/>
    <mergeCell ref="AO144:AP144"/>
    <mergeCell ref="AQ144:AS144"/>
    <mergeCell ref="AT144:AV144"/>
    <mergeCell ref="Q144:S144"/>
    <mergeCell ref="T144:V144"/>
    <mergeCell ref="W144:Y144"/>
    <mergeCell ref="Z144:AB144"/>
    <mergeCell ref="AC144:AE144"/>
    <mergeCell ref="AF144:AG144"/>
    <mergeCell ref="AQ146:AS146"/>
    <mergeCell ref="AT146:AV146"/>
    <mergeCell ref="AW146:AY146"/>
    <mergeCell ref="BA146:BC146"/>
    <mergeCell ref="BD146:BF146"/>
    <mergeCell ref="B147:D147"/>
    <mergeCell ref="E147:G147"/>
    <mergeCell ref="H147:J147"/>
    <mergeCell ref="K147:M147"/>
    <mergeCell ref="N147:P147"/>
    <mergeCell ref="AC146:AE146"/>
    <mergeCell ref="AF146:AG146"/>
    <mergeCell ref="AH146:AI146"/>
    <mergeCell ref="AJ146:AL146"/>
    <mergeCell ref="AM146:AN146"/>
    <mergeCell ref="AO146:AP146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M145:AN145"/>
    <mergeCell ref="AO145:AP145"/>
    <mergeCell ref="AQ145:AS145"/>
    <mergeCell ref="AT145:AV145"/>
    <mergeCell ref="AW145:AY145"/>
    <mergeCell ref="BA145:BC145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AH147:AI147"/>
    <mergeCell ref="AJ147:AL147"/>
    <mergeCell ref="AM147:AN147"/>
    <mergeCell ref="AO147:AP147"/>
    <mergeCell ref="AQ147:AS147"/>
    <mergeCell ref="AT147:AV147"/>
    <mergeCell ref="Q147:S147"/>
    <mergeCell ref="T147:V147"/>
    <mergeCell ref="W147:Y147"/>
    <mergeCell ref="Z147:AB147"/>
    <mergeCell ref="AC147:AE147"/>
    <mergeCell ref="AF147:AG147"/>
    <mergeCell ref="BD148:BF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M148:AN148"/>
    <mergeCell ref="AO148:AP148"/>
    <mergeCell ref="AQ148:AS148"/>
    <mergeCell ref="AT148:AV148"/>
    <mergeCell ref="AW148:AY148"/>
    <mergeCell ref="BA148:BC148"/>
    <mergeCell ref="W148:Y148"/>
    <mergeCell ref="Z148:AB148"/>
    <mergeCell ref="AC148:AE148"/>
    <mergeCell ref="AF148:AG148"/>
    <mergeCell ref="AH148:AI148"/>
    <mergeCell ref="AJ148:AL148"/>
    <mergeCell ref="AW151:AY153"/>
    <mergeCell ref="AZ151:AZ154"/>
    <mergeCell ref="BA151:BC154"/>
    <mergeCell ref="AC152:AI152"/>
    <mergeCell ref="AJ152:AP152"/>
    <mergeCell ref="AQ152:AS153"/>
    <mergeCell ref="AC153:AE153"/>
    <mergeCell ref="AF153:AG153"/>
    <mergeCell ref="AH153:AI153"/>
    <mergeCell ref="AQ149:AS149"/>
    <mergeCell ref="AT149:AV149"/>
    <mergeCell ref="AW149:AY149"/>
    <mergeCell ref="BA149:BC149"/>
    <mergeCell ref="BD149:BF149"/>
    <mergeCell ref="A151:A154"/>
    <mergeCell ref="B151:S152"/>
    <mergeCell ref="T151:AB152"/>
    <mergeCell ref="AC151:AP151"/>
    <mergeCell ref="AQ151:AS151"/>
    <mergeCell ref="AC149:AE149"/>
    <mergeCell ref="AF149:AG149"/>
    <mergeCell ref="AH149:AI149"/>
    <mergeCell ref="AJ149:AL149"/>
    <mergeCell ref="AM149:AN149"/>
    <mergeCell ref="AO149:AP149"/>
    <mergeCell ref="AJ153:AL153"/>
    <mergeCell ref="AM153:AN153"/>
    <mergeCell ref="AO153:AP153"/>
    <mergeCell ref="B154:D154"/>
    <mergeCell ref="E154:G154"/>
    <mergeCell ref="H154:J154"/>
    <mergeCell ref="K154:M154"/>
    <mergeCell ref="B153:G153"/>
    <mergeCell ref="H153:M153"/>
    <mergeCell ref="N153:S153"/>
    <mergeCell ref="T153:V153"/>
    <mergeCell ref="W153:Y153"/>
    <mergeCell ref="Z153:AB153"/>
    <mergeCell ref="AT151:AV153"/>
    <mergeCell ref="Q155:S155"/>
    <mergeCell ref="T155:V155"/>
    <mergeCell ref="W155:Y155"/>
    <mergeCell ref="Z155:AB155"/>
    <mergeCell ref="AC155:AE155"/>
    <mergeCell ref="AF155:AG155"/>
    <mergeCell ref="AM154:AN154"/>
    <mergeCell ref="AO154:AP154"/>
    <mergeCell ref="AQ154:AS154"/>
    <mergeCell ref="AT154:AV154"/>
    <mergeCell ref="AW157:AY157"/>
    <mergeCell ref="BA157:BC157"/>
    <mergeCell ref="AW154:AY154"/>
    <mergeCell ref="B155:D155"/>
    <mergeCell ref="E155:G155"/>
    <mergeCell ref="H155:J155"/>
    <mergeCell ref="K155:M155"/>
    <mergeCell ref="N155:P155"/>
    <mergeCell ref="W154:Y154"/>
    <mergeCell ref="Z154:AB154"/>
    <mergeCell ref="AC154:AE154"/>
    <mergeCell ref="AF154:AG154"/>
    <mergeCell ref="AH154:AI154"/>
    <mergeCell ref="AJ154:AL154"/>
    <mergeCell ref="AO156:AP156"/>
    <mergeCell ref="AQ156:AS156"/>
    <mergeCell ref="AT156:AV156"/>
    <mergeCell ref="AW156:AY156"/>
    <mergeCell ref="BA156:BC156"/>
    <mergeCell ref="N154:P154"/>
    <mergeCell ref="Q154:S154"/>
    <mergeCell ref="T154:V154"/>
    <mergeCell ref="Z156:AB156"/>
    <mergeCell ref="AC156:AE156"/>
    <mergeCell ref="AF156:AG156"/>
    <mergeCell ref="AH156:AI156"/>
    <mergeCell ref="AJ156:AL156"/>
    <mergeCell ref="AM156:AN156"/>
    <mergeCell ref="AW155:AY155"/>
    <mergeCell ref="BA155:BC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AH155:AI155"/>
    <mergeCell ref="AJ155:AL155"/>
    <mergeCell ref="AM155:AN155"/>
    <mergeCell ref="AO155:AP155"/>
    <mergeCell ref="AQ155:AS155"/>
    <mergeCell ref="AT155:AV155"/>
    <mergeCell ref="AH157:AI157"/>
    <mergeCell ref="AJ157:AL157"/>
    <mergeCell ref="AM157:AN157"/>
    <mergeCell ref="AO157:AP157"/>
    <mergeCell ref="AQ157:AS157"/>
    <mergeCell ref="AT157:AV157"/>
    <mergeCell ref="Q157:S157"/>
    <mergeCell ref="T157:V157"/>
    <mergeCell ref="W157:Y157"/>
    <mergeCell ref="Z157:AB157"/>
    <mergeCell ref="AC157:AE157"/>
    <mergeCell ref="AF157:AG157"/>
    <mergeCell ref="B157:D157"/>
    <mergeCell ref="E157:G157"/>
    <mergeCell ref="H157:J157"/>
    <mergeCell ref="K157:M157"/>
    <mergeCell ref="N157:P157"/>
    <mergeCell ref="Q159:S159"/>
    <mergeCell ref="T159:V159"/>
    <mergeCell ref="W159:Y159"/>
    <mergeCell ref="Z159:AB159"/>
    <mergeCell ref="AC159:AE159"/>
    <mergeCell ref="AF159:AG159"/>
    <mergeCell ref="AO158:AP158"/>
    <mergeCell ref="AQ158:AS158"/>
    <mergeCell ref="AT158:AV158"/>
    <mergeCell ref="AW158:AY158"/>
    <mergeCell ref="BA158:BC158"/>
    <mergeCell ref="B159:D159"/>
    <mergeCell ref="E159:G159"/>
    <mergeCell ref="H159:J159"/>
    <mergeCell ref="K159:M159"/>
    <mergeCell ref="N159:P159"/>
    <mergeCell ref="Z158:AB158"/>
    <mergeCell ref="AC158:AE158"/>
    <mergeCell ref="AF158:AG158"/>
    <mergeCell ref="AH158:AI158"/>
    <mergeCell ref="AJ158:AL158"/>
    <mergeCell ref="AM158:AN158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AO160:AP160"/>
    <mergeCell ref="AQ160:AS160"/>
    <mergeCell ref="AT160:AV160"/>
    <mergeCell ref="AW160:AY160"/>
    <mergeCell ref="BA160:BC160"/>
    <mergeCell ref="A162:A165"/>
    <mergeCell ref="B162:S163"/>
    <mergeCell ref="T162:AB163"/>
    <mergeCell ref="AC162:AI162"/>
    <mergeCell ref="AJ162:AL162"/>
    <mergeCell ref="Z160:AB160"/>
    <mergeCell ref="AC160:AE160"/>
    <mergeCell ref="AF160:AG160"/>
    <mergeCell ref="AH160:AI160"/>
    <mergeCell ref="AJ160:AL160"/>
    <mergeCell ref="AM160:AN160"/>
    <mergeCell ref="AW159:AY159"/>
    <mergeCell ref="BA159:BC159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AH159:AI159"/>
    <mergeCell ref="AJ159:AL159"/>
    <mergeCell ref="AM159:AN159"/>
    <mergeCell ref="AO159:AP159"/>
    <mergeCell ref="AQ159:AS159"/>
    <mergeCell ref="AT159:AV159"/>
    <mergeCell ref="B165:D165"/>
    <mergeCell ref="E165:G165"/>
    <mergeCell ref="H165:J165"/>
    <mergeCell ref="K165:M165"/>
    <mergeCell ref="N165:P165"/>
    <mergeCell ref="Q165:S165"/>
    <mergeCell ref="B164:G164"/>
    <mergeCell ref="H164:M164"/>
    <mergeCell ref="N164:S164"/>
    <mergeCell ref="T164:V164"/>
    <mergeCell ref="W164:Y164"/>
    <mergeCell ref="Z164:AB164"/>
    <mergeCell ref="AM162:AO164"/>
    <mergeCell ref="AP162:AR164"/>
    <mergeCell ref="AS162:AV165"/>
    <mergeCell ref="AW162:AY165"/>
    <mergeCell ref="AC163:AI163"/>
    <mergeCell ref="AJ163:AL164"/>
    <mergeCell ref="AC164:AE164"/>
    <mergeCell ref="AF164:AG164"/>
    <mergeCell ref="AH164:AI164"/>
    <mergeCell ref="AJ165:AL165"/>
    <mergeCell ref="AP166:AR166"/>
    <mergeCell ref="AS166:AV166"/>
    <mergeCell ref="AW166:AY166"/>
    <mergeCell ref="B167:D167"/>
    <mergeCell ref="E167:G167"/>
    <mergeCell ref="H167:J167"/>
    <mergeCell ref="K167:M167"/>
    <mergeCell ref="N167:P167"/>
    <mergeCell ref="Q167:S167"/>
    <mergeCell ref="T167:V167"/>
    <mergeCell ref="Z166:AB166"/>
    <mergeCell ref="AC166:AE166"/>
    <mergeCell ref="AF166:AG166"/>
    <mergeCell ref="AH166:AI166"/>
    <mergeCell ref="AJ166:AL166"/>
    <mergeCell ref="AM166:AO166"/>
    <mergeCell ref="AM165:AO165"/>
    <mergeCell ref="AP165:AR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T165:V165"/>
    <mergeCell ref="W165:Y165"/>
    <mergeCell ref="Z165:AB165"/>
    <mergeCell ref="AC165:AE165"/>
    <mergeCell ref="AF165:AG165"/>
    <mergeCell ref="AH165:AI165"/>
    <mergeCell ref="Z168:AB168"/>
    <mergeCell ref="AC168:AE168"/>
    <mergeCell ref="AF168:AG168"/>
    <mergeCell ref="AH168:AI168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W167:Y167"/>
    <mergeCell ref="Z167:AB167"/>
    <mergeCell ref="AC167:AE167"/>
    <mergeCell ref="AF167:AG167"/>
    <mergeCell ref="AH167:AI167"/>
    <mergeCell ref="AJ167:AL167"/>
    <mergeCell ref="AJ168:AL168"/>
    <mergeCell ref="AM168:AO168"/>
    <mergeCell ref="AP168:AR168"/>
    <mergeCell ref="AS168:AV168"/>
    <mergeCell ref="AW168:AY168"/>
    <mergeCell ref="AF169:AG169"/>
    <mergeCell ref="AH169:AI169"/>
    <mergeCell ref="AJ169:AL169"/>
    <mergeCell ref="B171:D171"/>
    <mergeCell ref="E171:G171"/>
    <mergeCell ref="H171:J171"/>
    <mergeCell ref="K171:M171"/>
    <mergeCell ref="N171:P171"/>
    <mergeCell ref="T170:V170"/>
    <mergeCell ref="W170:Y170"/>
    <mergeCell ref="Z170:AB170"/>
    <mergeCell ref="AC170:AE170"/>
    <mergeCell ref="AF170:AG170"/>
    <mergeCell ref="AH170:AI170"/>
    <mergeCell ref="B170:D170"/>
    <mergeCell ref="E170:G170"/>
    <mergeCell ref="H170:J170"/>
    <mergeCell ref="K170:M170"/>
    <mergeCell ref="N170:P170"/>
    <mergeCell ref="Q170:S170"/>
    <mergeCell ref="AH171:AI171"/>
    <mergeCell ref="AM169:AO169"/>
    <mergeCell ref="AP169:AR169"/>
    <mergeCell ref="AS169:AV169"/>
    <mergeCell ref="AJ171:AL171"/>
    <mergeCell ref="AM171:AO171"/>
    <mergeCell ref="B169:D169"/>
    <mergeCell ref="E169:G169"/>
    <mergeCell ref="H169:J169"/>
    <mergeCell ref="K169:M169"/>
    <mergeCell ref="N169:P169"/>
    <mergeCell ref="T168:V168"/>
    <mergeCell ref="W168:Y168"/>
    <mergeCell ref="AP171:AR171"/>
    <mergeCell ref="AS171:AV171"/>
    <mergeCell ref="AW171:AY171"/>
    <mergeCell ref="Q171:S171"/>
    <mergeCell ref="T171:V171"/>
    <mergeCell ref="W171:Y171"/>
    <mergeCell ref="Z171:AB171"/>
    <mergeCell ref="AC171:AE171"/>
    <mergeCell ref="AF171:AG171"/>
    <mergeCell ref="AJ170:AL170"/>
    <mergeCell ref="AM170:AO170"/>
    <mergeCell ref="AP170:AR170"/>
    <mergeCell ref="AS170:AV170"/>
    <mergeCell ref="AW170:AY170"/>
    <mergeCell ref="AW169:AY169"/>
    <mergeCell ref="Q169:S169"/>
    <mergeCell ref="T169:V169"/>
    <mergeCell ref="W169:Y169"/>
    <mergeCell ref="Z169:AB169"/>
    <mergeCell ref="AC169:AE169"/>
  </mergeCells>
  <pageMargins left="0.74803149606299213" right="0.74803149606299213" top="0.98425196850393704" bottom="0.98425196850393704" header="0" footer="0"/>
  <pageSetup paperSize="9" scale="7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8"/>
  <sheetViews>
    <sheetView tabSelected="1" zoomScale="80" zoomScaleNormal="80" workbookViewId="0">
      <selection activeCell="B21" sqref="B21"/>
    </sheetView>
  </sheetViews>
  <sheetFormatPr defaultRowHeight="10.5" x14ac:dyDescent="0.15"/>
  <cols>
    <col min="1" max="1" width="16" style="1" customWidth="1"/>
    <col min="2" max="2" width="46.5" style="126" customWidth="1"/>
    <col min="3" max="3" width="6.33203125" style="1" customWidth="1"/>
    <col min="4" max="4" width="7.1640625" style="1" customWidth="1"/>
    <col min="5" max="5" width="7.1640625" style="328" customWidth="1"/>
    <col min="6" max="6" width="9.33203125" style="1" customWidth="1"/>
    <col min="7" max="7" width="7.5" style="1" customWidth="1"/>
    <col min="8" max="8" width="9.5" style="1" customWidth="1"/>
    <col min="9" max="9" width="8" style="154" customWidth="1"/>
    <col min="10" max="16" width="9.33203125" style="1"/>
    <col min="17" max="17" width="10.33203125" style="1" customWidth="1"/>
    <col min="18" max="18" width="8.33203125" style="1" customWidth="1"/>
    <col min="19" max="19" width="8.6640625" style="1" customWidth="1"/>
    <col min="20" max="20" width="9.33203125" style="1"/>
    <col min="21" max="21" width="11.33203125" style="1" customWidth="1"/>
    <col min="22" max="22" width="11.6640625" style="1" customWidth="1"/>
    <col min="23" max="23" width="10" style="1" customWidth="1"/>
    <col min="24" max="29" width="11.83203125" style="1" customWidth="1"/>
    <col min="30" max="30" width="13.5" style="1" customWidth="1"/>
    <col min="31" max="16384" width="9.33203125" style="1"/>
  </cols>
  <sheetData>
    <row r="1" spans="1:33" x14ac:dyDescent="0.15">
      <c r="A1" s="455" t="s">
        <v>119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</row>
    <row r="2" spans="1:33" ht="11.25" thickBot="1" x14ac:dyDescent="0.2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5"/>
      <c r="V2" s="455"/>
      <c r="W2" s="455"/>
      <c r="X2" s="455"/>
      <c r="Y2" s="455"/>
      <c r="Z2" s="455"/>
      <c r="AA2" s="455"/>
      <c r="AB2" s="455"/>
      <c r="AC2" s="455"/>
      <c r="AD2" s="455"/>
    </row>
    <row r="3" spans="1:33" ht="19.5" customHeight="1" thickBot="1" x14ac:dyDescent="0.2">
      <c r="A3" s="457" t="s">
        <v>4</v>
      </c>
      <c r="B3" s="460" t="s">
        <v>26</v>
      </c>
      <c r="C3" s="466" t="s">
        <v>40</v>
      </c>
      <c r="D3" s="467"/>
      <c r="E3" s="467"/>
      <c r="F3" s="467"/>
      <c r="G3" s="468"/>
      <c r="H3" s="463" t="s">
        <v>14</v>
      </c>
      <c r="I3" s="476" t="s">
        <v>8</v>
      </c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7"/>
      <c r="U3" s="466" t="s">
        <v>15</v>
      </c>
      <c r="V3" s="467"/>
      <c r="W3" s="467"/>
      <c r="X3" s="467"/>
      <c r="Y3" s="467"/>
      <c r="Z3" s="467"/>
      <c r="AA3" s="467"/>
      <c r="AB3" s="467"/>
      <c r="AC3" s="467"/>
      <c r="AD3" s="468"/>
    </row>
    <row r="4" spans="1:33" ht="27" customHeight="1" thickBot="1" x14ac:dyDescent="0.2">
      <c r="A4" s="458"/>
      <c r="B4" s="461"/>
      <c r="C4" s="475"/>
      <c r="D4" s="471"/>
      <c r="E4" s="471"/>
      <c r="F4" s="471"/>
      <c r="G4" s="472"/>
      <c r="H4" s="464"/>
      <c r="I4" s="473" t="s">
        <v>28</v>
      </c>
      <c r="J4" s="476" t="s">
        <v>13</v>
      </c>
      <c r="K4" s="479"/>
      <c r="L4" s="479"/>
      <c r="M4" s="479"/>
      <c r="N4" s="479"/>
      <c r="O4" s="479"/>
      <c r="P4" s="477"/>
      <c r="Q4" s="447" t="s">
        <v>38</v>
      </c>
      <c r="R4" s="447"/>
      <c r="S4" s="448"/>
      <c r="T4" s="473" t="s">
        <v>6</v>
      </c>
      <c r="U4" s="469"/>
      <c r="V4" s="470"/>
      <c r="W4" s="471"/>
      <c r="X4" s="471"/>
      <c r="Y4" s="471"/>
      <c r="Z4" s="471"/>
      <c r="AA4" s="471"/>
      <c r="AB4" s="471"/>
      <c r="AC4" s="471"/>
      <c r="AD4" s="472"/>
    </row>
    <row r="5" spans="1:33" ht="30" customHeight="1" thickBot="1" x14ac:dyDescent="0.2">
      <c r="A5" s="458"/>
      <c r="B5" s="461"/>
      <c r="C5" s="469"/>
      <c r="D5" s="470"/>
      <c r="E5" s="470"/>
      <c r="F5" s="470"/>
      <c r="G5" s="478"/>
      <c r="H5" s="464"/>
      <c r="I5" s="473"/>
      <c r="J5" s="473" t="s">
        <v>32</v>
      </c>
      <c r="K5" s="127"/>
      <c r="L5" s="475" t="s">
        <v>29</v>
      </c>
      <c r="M5" s="471"/>
      <c r="N5" s="471"/>
      <c r="O5" s="476" t="s">
        <v>30</v>
      </c>
      <c r="P5" s="477"/>
      <c r="Q5" s="449"/>
      <c r="R5" s="449"/>
      <c r="S5" s="450"/>
      <c r="T5" s="464"/>
      <c r="U5" s="445" t="s">
        <v>16</v>
      </c>
      <c r="V5" s="446"/>
      <c r="W5" s="480" t="s">
        <v>17</v>
      </c>
      <c r="X5" s="481"/>
      <c r="Y5" s="481"/>
      <c r="Z5" s="482"/>
      <c r="AA5" s="483" t="s">
        <v>18</v>
      </c>
      <c r="AB5" s="484"/>
      <c r="AC5" s="484"/>
      <c r="AD5" s="485"/>
    </row>
    <row r="6" spans="1:33" ht="171.75" customHeight="1" thickBot="1" x14ac:dyDescent="0.2">
      <c r="A6" s="459"/>
      <c r="B6" s="462"/>
      <c r="C6" s="2" t="s">
        <v>19</v>
      </c>
      <c r="D6" s="3" t="s">
        <v>20</v>
      </c>
      <c r="E6" s="4" t="s">
        <v>27</v>
      </c>
      <c r="F6" s="9" t="s">
        <v>35</v>
      </c>
      <c r="G6" s="5" t="s">
        <v>33</v>
      </c>
      <c r="H6" s="465"/>
      <c r="I6" s="474"/>
      <c r="J6" s="474"/>
      <c r="K6" s="128" t="s">
        <v>120</v>
      </c>
      <c r="L6" s="7" t="s">
        <v>9</v>
      </c>
      <c r="M6" s="8" t="s">
        <v>10</v>
      </c>
      <c r="N6" s="9" t="s">
        <v>35</v>
      </c>
      <c r="O6" s="7" t="s">
        <v>11</v>
      </c>
      <c r="P6" s="10" t="s">
        <v>12</v>
      </c>
      <c r="Q6" s="11" t="s">
        <v>39</v>
      </c>
      <c r="R6" s="12" t="s">
        <v>36</v>
      </c>
      <c r="S6" s="10" t="s">
        <v>37</v>
      </c>
      <c r="T6" s="465"/>
      <c r="U6" s="15" t="s">
        <v>118</v>
      </c>
      <c r="V6" s="16" t="s">
        <v>117</v>
      </c>
      <c r="W6" s="45" t="s">
        <v>111</v>
      </c>
      <c r="X6" s="46" t="s">
        <v>116</v>
      </c>
      <c r="Y6" s="318" t="s">
        <v>112</v>
      </c>
      <c r="Z6" s="316" t="s">
        <v>326</v>
      </c>
      <c r="AA6" s="318" t="s">
        <v>113</v>
      </c>
      <c r="AB6" s="316" t="s">
        <v>327</v>
      </c>
      <c r="AC6" s="318" t="s">
        <v>114</v>
      </c>
      <c r="AD6" s="316" t="s">
        <v>329</v>
      </c>
    </row>
    <row r="7" spans="1:33" ht="13.5" thickBot="1" x14ac:dyDescent="0.2">
      <c r="A7" s="13">
        <v>1</v>
      </c>
      <c r="B7" s="116">
        <v>2</v>
      </c>
      <c r="C7" s="129">
        <v>3</v>
      </c>
      <c r="D7" s="6">
        <v>4</v>
      </c>
      <c r="E7" s="324">
        <v>5</v>
      </c>
      <c r="F7" s="130">
        <v>6</v>
      </c>
      <c r="G7" s="132">
        <v>7</v>
      </c>
      <c r="H7" s="36">
        <v>8</v>
      </c>
      <c r="I7" s="132">
        <v>9</v>
      </c>
      <c r="J7" s="36">
        <v>10</v>
      </c>
      <c r="K7" s="6">
        <v>11</v>
      </c>
      <c r="L7" s="6">
        <v>12</v>
      </c>
      <c r="M7" s="14">
        <v>13</v>
      </c>
      <c r="N7" s="129">
        <v>14</v>
      </c>
      <c r="O7" s="131">
        <v>15</v>
      </c>
      <c r="P7" s="6">
        <v>16</v>
      </c>
      <c r="Q7" s="132">
        <v>17</v>
      </c>
      <c r="R7" s="132">
        <v>18</v>
      </c>
      <c r="S7" s="36">
        <v>19</v>
      </c>
      <c r="T7" s="6">
        <v>20</v>
      </c>
      <c r="U7" s="14">
        <v>21</v>
      </c>
      <c r="V7" s="74">
        <v>22</v>
      </c>
      <c r="W7" s="35">
        <v>23</v>
      </c>
      <c r="X7" s="37">
        <v>24</v>
      </c>
      <c r="Y7" s="319">
        <v>25</v>
      </c>
      <c r="Z7" s="320">
        <v>26</v>
      </c>
      <c r="AA7" s="319">
        <v>27</v>
      </c>
      <c r="AB7" s="320">
        <v>28</v>
      </c>
      <c r="AC7" s="247">
        <v>29</v>
      </c>
      <c r="AD7" s="321">
        <v>30</v>
      </c>
      <c r="AE7" s="314"/>
      <c r="AF7" s="314"/>
      <c r="AG7" s="314"/>
    </row>
    <row r="8" spans="1:33" ht="71.25" customHeight="1" thickBot="1" x14ac:dyDescent="0.2">
      <c r="A8" s="17"/>
      <c r="B8" s="82" t="s">
        <v>31</v>
      </c>
      <c r="C8" s="19"/>
      <c r="D8" s="18"/>
      <c r="E8" s="18"/>
      <c r="F8" s="18"/>
      <c r="G8" s="20"/>
      <c r="H8" s="306">
        <f>H9</f>
        <v>4428</v>
      </c>
      <c r="I8" s="306">
        <f>I63+I10</f>
        <v>24</v>
      </c>
      <c r="J8" s="306">
        <f>J63+J10</f>
        <v>1576</v>
      </c>
      <c r="K8" s="307">
        <f>K63+K10</f>
        <v>831</v>
      </c>
      <c r="L8" s="306">
        <f>L63+L10</f>
        <v>745</v>
      </c>
      <c r="M8" s="306">
        <f>M63+M10</f>
        <v>831</v>
      </c>
      <c r="N8" s="308" t="s">
        <v>328</v>
      </c>
      <c r="O8" s="309">
        <f t="shared" ref="O8" si="0">O63</f>
        <v>0</v>
      </c>
      <c r="P8" s="310">
        <f>P63</f>
        <v>0</v>
      </c>
      <c r="Q8" s="312">
        <f>Q10+Q25</f>
        <v>88</v>
      </c>
      <c r="R8" s="322">
        <f>R10+R25</f>
        <v>32</v>
      </c>
      <c r="S8" s="313">
        <f>S10+S25</f>
        <v>96</v>
      </c>
      <c r="T8" s="311">
        <f>T62</f>
        <v>0</v>
      </c>
      <c r="U8" s="312">
        <f>U9+U61+U62</f>
        <v>612</v>
      </c>
      <c r="V8" s="313">
        <f>V9+V61+V62</f>
        <v>760</v>
      </c>
      <c r="W8" s="312">
        <f>W9+W61+W62</f>
        <v>24</v>
      </c>
      <c r="X8" s="313">
        <f t="shared" ref="X8:AD8" si="1">X9+X53+X54+X59+X60+X64</f>
        <v>552</v>
      </c>
      <c r="Y8" s="313">
        <f t="shared" si="1"/>
        <v>88</v>
      </c>
      <c r="Z8" s="313">
        <f t="shared" si="1"/>
        <v>740</v>
      </c>
      <c r="AA8" s="313">
        <f t="shared" si="1"/>
        <v>14</v>
      </c>
      <c r="AB8" s="313">
        <f t="shared" si="1"/>
        <v>562</v>
      </c>
      <c r="AC8" s="313">
        <f t="shared" si="1"/>
        <v>30</v>
      </c>
      <c r="AD8" s="313">
        <f t="shared" si="1"/>
        <v>798</v>
      </c>
      <c r="AE8" s="315"/>
      <c r="AF8" s="315"/>
      <c r="AG8" s="314"/>
    </row>
    <row r="9" spans="1:33" ht="43.9" customHeight="1" thickBot="1" x14ac:dyDescent="0.2">
      <c r="A9" s="80"/>
      <c r="B9" s="83" t="s">
        <v>34</v>
      </c>
      <c r="C9" s="77">
        <f t="shared" ref="C9:S9" si="2">C10+C25</f>
        <v>16</v>
      </c>
      <c r="D9" s="79">
        <f t="shared" si="2"/>
        <v>4</v>
      </c>
      <c r="E9" s="79">
        <f t="shared" si="2"/>
        <v>28</v>
      </c>
      <c r="F9" s="79">
        <f t="shared" si="2"/>
        <v>1</v>
      </c>
      <c r="G9" s="78">
        <f t="shared" si="2"/>
        <v>12</v>
      </c>
      <c r="H9" s="76">
        <f t="shared" si="2"/>
        <v>4428</v>
      </c>
      <c r="I9" s="79">
        <f t="shared" si="2"/>
        <v>156</v>
      </c>
      <c r="J9" s="79">
        <f t="shared" si="2"/>
        <v>3556</v>
      </c>
      <c r="K9" s="79">
        <f t="shared" si="2"/>
        <v>1845</v>
      </c>
      <c r="L9" s="79">
        <f t="shared" si="2"/>
        <v>1495</v>
      </c>
      <c r="M9" s="79">
        <f t="shared" si="2"/>
        <v>1845</v>
      </c>
      <c r="N9" s="79">
        <f t="shared" si="2"/>
        <v>30</v>
      </c>
      <c r="O9" s="79">
        <f t="shared" si="2"/>
        <v>108</v>
      </c>
      <c r="P9" s="79">
        <f t="shared" si="2"/>
        <v>216</v>
      </c>
      <c r="Q9" s="79">
        <f t="shared" si="2"/>
        <v>88</v>
      </c>
      <c r="R9" s="79">
        <f t="shared" si="2"/>
        <v>32</v>
      </c>
      <c r="S9" s="79">
        <f t="shared" si="2"/>
        <v>96</v>
      </c>
      <c r="T9" s="79">
        <f>T67</f>
        <v>216</v>
      </c>
      <c r="U9" s="84">
        <f t="shared" ref="U9:AC9" si="3">U10+U25</f>
        <v>612</v>
      </c>
      <c r="V9" s="85">
        <f t="shared" si="3"/>
        <v>760</v>
      </c>
      <c r="W9" s="84">
        <f t="shared" si="3"/>
        <v>24</v>
      </c>
      <c r="X9" s="85">
        <f t="shared" si="3"/>
        <v>552</v>
      </c>
      <c r="Y9" s="84">
        <f t="shared" si="3"/>
        <v>88</v>
      </c>
      <c r="Z9" s="85">
        <f t="shared" si="3"/>
        <v>668</v>
      </c>
      <c r="AA9" s="84">
        <f t="shared" si="3"/>
        <v>14</v>
      </c>
      <c r="AB9" s="85">
        <f t="shared" si="3"/>
        <v>454</v>
      </c>
      <c r="AC9" s="86">
        <f t="shared" si="3"/>
        <v>30</v>
      </c>
      <c r="AD9" s="317">
        <f>AD10+AD25+AD67</f>
        <v>654</v>
      </c>
      <c r="AE9" s="314"/>
      <c r="AF9" s="314"/>
      <c r="AG9" s="314"/>
    </row>
    <row r="10" spans="1:33" ht="16.5" customHeight="1" thickBot="1" x14ac:dyDescent="0.25">
      <c r="A10" s="335" t="s">
        <v>332</v>
      </c>
      <c r="B10" s="336" t="s">
        <v>333</v>
      </c>
      <c r="C10" s="337">
        <v>4</v>
      </c>
      <c r="D10" s="337">
        <f t="shared" ref="D10:U10" si="4">SUM(D11:D24)</f>
        <v>1</v>
      </c>
      <c r="E10" s="337">
        <v>8</v>
      </c>
      <c r="F10" s="337">
        <v>1</v>
      </c>
      <c r="G10" s="337">
        <v>2</v>
      </c>
      <c r="H10" s="337">
        <f>SUM(H11:H24)</f>
        <v>1476</v>
      </c>
      <c r="I10" s="337">
        <f t="shared" si="4"/>
        <v>0</v>
      </c>
      <c r="J10" s="337">
        <f t="shared" si="4"/>
        <v>1372</v>
      </c>
      <c r="K10" s="337">
        <f t="shared" si="4"/>
        <v>731</v>
      </c>
      <c r="L10" s="337">
        <f t="shared" si="4"/>
        <v>641</v>
      </c>
      <c r="M10" s="337">
        <f t="shared" si="4"/>
        <v>731</v>
      </c>
      <c r="N10" s="337">
        <f t="shared" si="4"/>
        <v>0</v>
      </c>
      <c r="O10" s="337">
        <f t="shared" si="4"/>
        <v>0</v>
      </c>
      <c r="P10" s="337">
        <f t="shared" si="4"/>
        <v>0</v>
      </c>
      <c r="Q10" s="337">
        <f t="shared" si="4"/>
        <v>40</v>
      </c>
      <c r="R10" s="337">
        <f t="shared" si="4"/>
        <v>8</v>
      </c>
      <c r="S10" s="337">
        <f t="shared" si="4"/>
        <v>24</v>
      </c>
      <c r="T10" s="337">
        <f t="shared" si="4"/>
        <v>0</v>
      </c>
      <c r="U10" s="337">
        <f t="shared" si="4"/>
        <v>612</v>
      </c>
      <c r="V10" s="337">
        <f>SUM(V11:V24)</f>
        <v>760</v>
      </c>
      <c r="W10" s="86"/>
      <c r="X10" s="20"/>
      <c r="Y10" s="19"/>
      <c r="Z10" s="20"/>
      <c r="AA10" s="19"/>
      <c r="AB10" s="20"/>
      <c r="AC10" s="19"/>
      <c r="AD10" s="20"/>
    </row>
    <row r="11" spans="1:33" ht="16.5" customHeight="1" x14ac:dyDescent="0.25">
      <c r="A11" s="343" t="s">
        <v>334</v>
      </c>
      <c r="B11" s="344" t="s">
        <v>21</v>
      </c>
      <c r="C11" s="338">
        <v>2</v>
      </c>
      <c r="D11" s="339"/>
      <c r="E11" s="339"/>
      <c r="F11" s="339"/>
      <c r="G11" s="345"/>
      <c r="H11" s="346">
        <v>72</v>
      </c>
      <c r="I11" s="347"/>
      <c r="J11" s="348">
        <v>54</v>
      </c>
      <c r="K11" s="349">
        <v>36</v>
      </c>
      <c r="L11" s="350">
        <v>18</v>
      </c>
      <c r="M11" s="351">
        <v>36</v>
      </c>
      <c r="N11" s="352"/>
      <c r="O11" s="353"/>
      <c r="P11" s="353"/>
      <c r="Q11" s="353">
        <v>10</v>
      </c>
      <c r="R11" s="353">
        <v>2</v>
      </c>
      <c r="S11" s="353">
        <v>6</v>
      </c>
      <c r="T11" s="353"/>
      <c r="U11" s="351">
        <v>24</v>
      </c>
      <c r="V11" s="351">
        <v>30</v>
      </c>
      <c r="W11" s="61"/>
      <c r="X11" s="62"/>
      <c r="Y11" s="63"/>
      <c r="Z11" s="64"/>
      <c r="AA11" s="65"/>
      <c r="AB11" s="62"/>
      <c r="AC11" s="89"/>
      <c r="AD11" s="60"/>
    </row>
    <row r="12" spans="1:33" ht="15" customHeight="1" x14ac:dyDescent="0.25">
      <c r="A12" s="354" t="s">
        <v>335</v>
      </c>
      <c r="B12" s="355" t="s">
        <v>22</v>
      </c>
      <c r="C12" s="356"/>
      <c r="D12" s="340"/>
      <c r="E12" s="340"/>
      <c r="F12" s="340"/>
      <c r="G12" s="357"/>
      <c r="H12" s="346">
        <v>108</v>
      </c>
      <c r="I12" s="358"/>
      <c r="J12" s="359">
        <v>108</v>
      </c>
      <c r="K12" s="360">
        <v>97</v>
      </c>
      <c r="L12" s="361">
        <v>11</v>
      </c>
      <c r="M12" s="362">
        <v>97</v>
      </c>
      <c r="N12" s="341"/>
      <c r="O12" s="363"/>
      <c r="P12" s="363"/>
      <c r="Q12" s="363"/>
      <c r="R12" s="363"/>
      <c r="S12" s="363"/>
      <c r="T12" s="363"/>
      <c r="U12" s="362">
        <v>44</v>
      </c>
      <c r="V12" s="362">
        <v>64</v>
      </c>
      <c r="W12" s="66"/>
      <c r="X12" s="67"/>
      <c r="Y12" s="68"/>
      <c r="Z12" s="69"/>
      <c r="AA12" s="70"/>
      <c r="AB12" s="67"/>
      <c r="AC12" s="75"/>
      <c r="AD12" s="71"/>
    </row>
    <row r="13" spans="1:33" ht="15.75" customHeight="1" x14ac:dyDescent="0.25">
      <c r="A13" s="354" t="s">
        <v>336</v>
      </c>
      <c r="B13" s="355" t="s">
        <v>0</v>
      </c>
      <c r="C13" s="340"/>
      <c r="D13" s="340" t="s">
        <v>337</v>
      </c>
      <c r="E13" s="340">
        <v>2</v>
      </c>
      <c r="F13" s="340"/>
      <c r="G13" s="357"/>
      <c r="H13" s="346">
        <v>136</v>
      </c>
      <c r="I13" s="364"/>
      <c r="J13" s="365">
        <v>136</v>
      </c>
      <c r="K13" s="366">
        <v>46</v>
      </c>
      <c r="L13" s="363">
        <v>90</v>
      </c>
      <c r="M13" s="363">
        <v>46</v>
      </c>
      <c r="N13" s="341"/>
      <c r="O13" s="341"/>
      <c r="P13" s="341"/>
      <c r="Q13" s="341"/>
      <c r="R13" s="341"/>
      <c r="S13" s="341"/>
      <c r="T13" s="341"/>
      <c r="U13" s="363">
        <v>68</v>
      </c>
      <c r="V13" s="363">
        <v>68</v>
      </c>
      <c r="W13" s="66"/>
      <c r="X13" s="67"/>
      <c r="Y13" s="68"/>
      <c r="Z13" s="69"/>
      <c r="AA13" s="70"/>
      <c r="AB13" s="67"/>
      <c r="AC13" s="75"/>
      <c r="AD13" s="71"/>
    </row>
    <row r="14" spans="1:33" ht="16.5" customHeight="1" x14ac:dyDescent="0.25">
      <c r="A14" s="354" t="s">
        <v>338</v>
      </c>
      <c r="B14" s="367" t="s">
        <v>121</v>
      </c>
      <c r="C14" s="338">
        <v>2</v>
      </c>
      <c r="D14" s="340"/>
      <c r="E14" s="340"/>
      <c r="F14" s="340"/>
      <c r="G14" s="357"/>
      <c r="H14" s="346">
        <v>108</v>
      </c>
      <c r="I14" s="364"/>
      <c r="J14" s="365">
        <v>90</v>
      </c>
      <c r="K14" s="366">
        <v>52</v>
      </c>
      <c r="L14" s="363">
        <v>38</v>
      </c>
      <c r="M14" s="363">
        <v>52</v>
      </c>
      <c r="N14" s="341"/>
      <c r="O14" s="341"/>
      <c r="P14" s="341"/>
      <c r="Q14" s="353">
        <v>10</v>
      </c>
      <c r="R14" s="353">
        <v>2</v>
      </c>
      <c r="S14" s="353">
        <v>6</v>
      </c>
      <c r="T14" s="341"/>
      <c r="U14" s="363">
        <v>34</v>
      </c>
      <c r="V14" s="363">
        <v>56</v>
      </c>
      <c r="W14" s="66"/>
      <c r="X14" s="67"/>
      <c r="Y14" s="68"/>
      <c r="Z14" s="69"/>
      <c r="AA14" s="70"/>
      <c r="AB14" s="67"/>
      <c r="AC14" s="75"/>
      <c r="AD14" s="71"/>
    </row>
    <row r="15" spans="1:33" ht="17.25" customHeight="1" x14ac:dyDescent="0.25">
      <c r="A15" s="354" t="s">
        <v>339</v>
      </c>
      <c r="B15" s="355" t="s">
        <v>122</v>
      </c>
      <c r="C15" s="340"/>
      <c r="D15" s="340"/>
      <c r="E15" s="340">
        <v>2</v>
      </c>
      <c r="F15" s="340"/>
      <c r="G15" s="357"/>
      <c r="H15" s="346">
        <v>72</v>
      </c>
      <c r="I15" s="364"/>
      <c r="J15" s="365">
        <v>72</v>
      </c>
      <c r="K15" s="366">
        <v>28</v>
      </c>
      <c r="L15" s="363">
        <v>44</v>
      </c>
      <c r="M15" s="363">
        <v>28</v>
      </c>
      <c r="N15" s="341"/>
      <c r="O15" s="341"/>
      <c r="P15" s="341"/>
      <c r="Q15" s="341"/>
      <c r="R15" s="341"/>
      <c r="S15" s="341"/>
      <c r="T15" s="341"/>
      <c r="U15" s="363">
        <v>34</v>
      </c>
      <c r="V15" s="363">
        <v>38</v>
      </c>
      <c r="W15" s="66"/>
      <c r="X15" s="67"/>
      <c r="Y15" s="68"/>
      <c r="Z15" s="69"/>
      <c r="AA15" s="70"/>
      <c r="AB15" s="67"/>
      <c r="AC15" s="75"/>
      <c r="AD15" s="71"/>
    </row>
    <row r="16" spans="1:33" ht="16.5" customHeight="1" x14ac:dyDescent="0.25">
      <c r="A16" s="354" t="s">
        <v>340</v>
      </c>
      <c r="B16" s="355" t="s">
        <v>123</v>
      </c>
      <c r="C16" s="340"/>
      <c r="D16" s="340"/>
      <c r="E16" s="340">
        <v>2</v>
      </c>
      <c r="F16" s="340"/>
      <c r="G16" s="357"/>
      <c r="H16" s="346">
        <v>72</v>
      </c>
      <c r="I16" s="364"/>
      <c r="J16" s="365">
        <v>72</v>
      </c>
      <c r="K16" s="366">
        <v>70</v>
      </c>
      <c r="L16" s="363">
        <v>2</v>
      </c>
      <c r="M16" s="363">
        <v>70</v>
      </c>
      <c r="N16" s="341"/>
      <c r="O16" s="341"/>
      <c r="P16" s="341"/>
      <c r="Q16" s="341"/>
      <c r="R16" s="341"/>
      <c r="S16" s="341"/>
      <c r="T16" s="341"/>
      <c r="U16" s="363">
        <v>34</v>
      </c>
      <c r="V16" s="363">
        <v>38</v>
      </c>
      <c r="W16" s="66"/>
      <c r="X16" s="67"/>
      <c r="Y16" s="68"/>
      <c r="Z16" s="69"/>
      <c r="AA16" s="70"/>
      <c r="AB16" s="67"/>
      <c r="AC16" s="75"/>
      <c r="AD16" s="71"/>
    </row>
    <row r="17" spans="1:35" ht="15" customHeight="1" x14ac:dyDescent="0.25">
      <c r="A17" s="354" t="s">
        <v>341</v>
      </c>
      <c r="B17" s="355" t="s">
        <v>2</v>
      </c>
      <c r="C17" s="340">
        <v>2</v>
      </c>
      <c r="D17" s="340" t="s">
        <v>337</v>
      </c>
      <c r="E17" s="340"/>
      <c r="F17" s="340"/>
      <c r="G17" s="357" t="s">
        <v>129</v>
      </c>
      <c r="H17" s="346">
        <v>340</v>
      </c>
      <c r="I17" s="358"/>
      <c r="J17" s="359">
        <v>322</v>
      </c>
      <c r="K17" s="360">
        <v>110</v>
      </c>
      <c r="L17" s="361">
        <v>212</v>
      </c>
      <c r="M17" s="362">
        <v>110</v>
      </c>
      <c r="N17" s="341"/>
      <c r="O17" s="363"/>
      <c r="P17" s="363"/>
      <c r="Q17" s="353">
        <v>10</v>
      </c>
      <c r="R17" s="353">
        <v>2</v>
      </c>
      <c r="S17" s="353">
        <v>6</v>
      </c>
      <c r="T17" s="363"/>
      <c r="U17" s="362">
        <v>136</v>
      </c>
      <c r="V17" s="362">
        <v>186</v>
      </c>
      <c r="W17" s="66"/>
      <c r="X17" s="67"/>
      <c r="Y17" s="68"/>
      <c r="Z17" s="69"/>
      <c r="AA17" s="70"/>
      <c r="AB17" s="67"/>
      <c r="AC17" s="75"/>
      <c r="AD17" s="71"/>
    </row>
    <row r="18" spans="1:35" ht="18" customHeight="1" x14ac:dyDescent="0.25">
      <c r="A18" s="354" t="s">
        <v>342</v>
      </c>
      <c r="B18" s="355" t="s">
        <v>124</v>
      </c>
      <c r="C18" s="340">
        <v>2</v>
      </c>
      <c r="D18" s="340"/>
      <c r="E18" s="340"/>
      <c r="F18" s="340"/>
      <c r="G18" s="357" t="s">
        <v>129</v>
      </c>
      <c r="H18" s="346">
        <v>144</v>
      </c>
      <c r="I18" s="358"/>
      <c r="J18" s="359">
        <v>126</v>
      </c>
      <c r="K18" s="360">
        <v>112</v>
      </c>
      <c r="L18" s="361">
        <v>14</v>
      </c>
      <c r="M18" s="362">
        <v>112</v>
      </c>
      <c r="N18" s="340"/>
      <c r="O18" s="363"/>
      <c r="P18" s="363"/>
      <c r="Q18" s="353">
        <v>10</v>
      </c>
      <c r="R18" s="353">
        <v>2</v>
      </c>
      <c r="S18" s="353">
        <v>6</v>
      </c>
      <c r="T18" s="363"/>
      <c r="U18" s="368">
        <v>68</v>
      </c>
      <c r="V18" s="368">
        <v>58</v>
      </c>
      <c r="W18" s="66"/>
      <c r="X18" s="67"/>
      <c r="Y18" s="68"/>
      <c r="Z18" s="69"/>
      <c r="AA18" s="70"/>
      <c r="AB18" s="67"/>
      <c r="AC18" s="75"/>
      <c r="AD18" s="71"/>
    </row>
    <row r="19" spans="1:35" ht="21" customHeight="1" x14ac:dyDescent="0.25">
      <c r="A19" s="354" t="s">
        <v>343</v>
      </c>
      <c r="B19" s="367" t="s">
        <v>1</v>
      </c>
      <c r="C19" s="341"/>
      <c r="D19" s="340">
        <v>1</v>
      </c>
      <c r="E19" s="342">
        <v>2</v>
      </c>
      <c r="F19" s="341"/>
      <c r="G19" s="369"/>
      <c r="H19" s="346">
        <v>72</v>
      </c>
      <c r="I19" s="370"/>
      <c r="J19" s="365">
        <v>72</v>
      </c>
      <c r="K19" s="366">
        <v>58</v>
      </c>
      <c r="L19" s="363">
        <v>14</v>
      </c>
      <c r="M19" s="363">
        <v>58</v>
      </c>
      <c r="N19" s="371"/>
      <c r="O19" s="341"/>
      <c r="P19" s="341"/>
      <c r="Q19" s="341"/>
      <c r="R19" s="341"/>
      <c r="S19" s="341"/>
      <c r="T19" s="341"/>
      <c r="U19" s="363">
        <v>34</v>
      </c>
      <c r="V19" s="363">
        <v>38</v>
      </c>
      <c r="W19" s="72"/>
      <c r="X19" s="67"/>
      <c r="Y19" s="68"/>
      <c r="Z19" s="69"/>
      <c r="AA19" s="70"/>
      <c r="AB19" s="67"/>
      <c r="AC19" s="75"/>
      <c r="AD19" s="71"/>
    </row>
    <row r="20" spans="1:35" ht="20.100000000000001" customHeight="1" x14ac:dyDescent="0.25">
      <c r="A20" s="354" t="s">
        <v>344</v>
      </c>
      <c r="B20" s="367" t="s">
        <v>353</v>
      </c>
      <c r="C20" s="340"/>
      <c r="D20" s="340"/>
      <c r="E20" s="340">
        <v>2</v>
      </c>
      <c r="F20" s="340"/>
      <c r="G20" s="357"/>
      <c r="H20" s="346">
        <v>68</v>
      </c>
      <c r="I20" s="364"/>
      <c r="J20" s="365">
        <v>68</v>
      </c>
      <c r="K20" s="366">
        <v>46</v>
      </c>
      <c r="L20" s="363">
        <v>22</v>
      </c>
      <c r="M20" s="363">
        <v>46</v>
      </c>
      <c r="N20" s="371"/>
      <c r="O20" s="341"/>
      <c r="P20" s="341"/>
      <c r="Q20" s="341"/>
      <c r="R20" s="341"/>
      <c r="S20" s="341"/>
      <c r="T20" s="341"/>
      <c r="U20" s="368">
        <v>34</v>
      </c>
      <c r="V20" s="368">
        <v>34</v>
      </c>
      <c r="W20" s="73"/>
      <c r="X20" s="67"/>
      <c r="Y20" s="68"/>
      <c r="Z20" s="69"/>
      <c r="AA20" s="70"/>
      <c r="AB20" s="67"/>
      <c r="AC20" s="75"/>
      <c r="AD20" s="71"/>
    </row>
    <row r="21" spans="1:35" ht="20.100000000000001" customHeight="1" x14ac:dyDescent="0.25">
      <c r="A21" s="354" t="s">
        <v>345</v>
      </c>
      <c r="B21" s="355" t="s">
        <v>125</v>
      </c>
      <c r="C21" s="340"/>
      <c r="D21" s="340"/>
      <c r="E21" s="340">
        <v>2</v>
      </c>
      <c r="F21" s="340"/>
      <c r="G21" s="357"/>
      <c r="H21" s="346">
        <v>108</v>
      </c>
      <c r="I21" s="372"/>
      <c r="J21" s="365">
        <v>108</v>
      </c>
      <c r="K21" s="366">
        <v>14</v>
      </c>
      <c r="L21" s="363">
        <v>94</v>
      </c>
      <c r="M21" s="363">
        <v>14</v>
      </c>
      <c r="N21" s="371"/>
      <c r="O21" s="341"/>
      <c r="P21" s="341"/>
      <c r="Q21" s="341" t="s">
        <v>337</v>
      </c>
      <c r="R21" s="341"/>
      <c r="S21" s="341"/>
      <c r="T21" s="341"/>
      <c r="U21" s="368">
        <v>34</v>
      </c>
      <c r="V21" s="368">
        <v>74</v>
      </c>
      <c r="W21" s="66"/>
      <c r="X21" s="67"/>
      <c r="Y21" s="68"/>
      <c r="Z21" s="69"/>
      <c r="AA21" s="70"/>
      <c r="AB21" s="67"/>
      <c r="AC21" s="75"/>
      <c r="AD21" s="71"/>
    </row>
    <row r="22" spans="1:35" ht="20.100000000000001" customHeight="1" x14ac:dyDescent="0.25">
      <c r="A22" s="354" t="s">
        <v>346</v>
      </c>
      <c r="B22" s="367" t="s">
        <v>126</v>
      </c>
      <c r="C22" s="340"/>
      <c r="D22" s="340"/>
      <c r="E22" s="340">
        <v>2</v>
      </c>
      <c r="F22" s="340"/>
      <c r="G22" s="357"/>
      <c r="H22" s="346">
        <v>72</v>
      </c>
      <c r="I22" s="370"/>
      <c r="J22" s="365">
        <v>72</v>
      </c>
      <c r="K22" s="373">
        <v>38</v>
      </c>
      <c r="L22" s="363">
        <v>34</v>
      </c>
      <c r="M22" s="363">
        <v>38</v>
      </c>
      <c r="N22" s="341"/>
      <c r="O22" s="341"/>
      <c r="P22" s="341"/>
      <c r="Q22" s="341"/>
      <c r="R22" s="341"/>
      <c r="S22" s="341"/>
      <c r="T22" s="341"/>
      <c r="U22" s="363">
        <v>34</v>
      </c>
      <c r="V22" s="363">
        <v>38</v>
      </c>
      <c r="W22" s="66"/>
      <c r="X22" s="67"/>
      <c r="Y22" s="68"/>
      <c r="Z22" s="69"/>
      <c r="AA22" s="70"/>
      <c r="AB22" s="67"/>
      <c r="AC22" s="75"/>
      <c r="AD22" s="71"/>
    </row>
    <row r="23" spans="1:35" ht="13.5" customHeight="1" x14ac:dyDescent="0.25">
      <c r="A23" s="343" t="s">
        <v>347</v>
      </c>
      <c r="B23" s="355" t="s">
        <v>127</v>
      </c>
      <c r="C23" s="340"/>
      <c r="D23" s="340"/>
      <c r="E23" s="340">
        <v>2</v>
      </c>
      <c r="F23" s="340"/>
      <c r="G23" s="357"/>
      <c r="H23" s="346">
        <v>72</v>
      </c>
      <c r="I23" s="374"/>
      <c r="J23" s="365">
        <v>72</v>
      </c>
      <c r="K23" s="373">
        <v>24</v>
      </c>
      <c r="L23" s="363">
        <v>48</v>
      </c>
      <c r="M23" s="363">
        <v>24</v>
      </c>
      <c r="N23" s="341"/>
      <c r="O23" s="341"/>
      <c r="P23" s="341"/>
      <c r="Q23" s="341"/>
      <c r="R23" s="341"/>
      <c r="S23" s="341"/>
      <c r="T23" s="341"/>
      <c r="U23" s="363">
        <v>34</v>
      </c>
      <c r="V23" s="363">
        <v>38</v>
      </c>
      <c r="W23" s="72"/>
      <c r="X23" s="67"/>
      <c r="Y23" s="68"/>
      <c r="Z23" s="69"/>
      <c r="AA23" s="70"/>
      <c r="AB23" s="67"/>
      <c r="AC23" s="75"/>
      <c r="AD23" s="71"/>
    </row>
    <row r="24" spans="1:35" s="154" customFormat="1" ht="15.75" customHeight="1" thickBot="1" x14ac:dyDescent="0.3">
      <c r="A24" s="375" t="s">
        <v>337</v>
      </c>
      <c r="B24" s="375" t="s">
        <v>128</v>
      </c>
      <c r="C24" s="376"/>
      <c r="D24" s="376"/>
      <c r="E24" s="376"/>
      <c r="F24" s="376" t="s">
        <v>348</v>
      </c>
      <c r="G24" s="377"/>
      <c r="H24" s="378">
        <v>32</v>
      </c>
      <c r="I24" s="379"/>
      <c r="J24" s="378" t="s">
        <v>349</v>
      </c>
      <c r="K24" s="380"/>
      <c r="L24" s="381"/>
      <c r="M24" s="381"/>
      <c r="N24" s="382" t="s">
        <v>350</v>
      </c>
      <c r="O24" s="383"/>
      <c r="P24" s="383"/>
      <c r="Q24" s="383"/>
      <c r="R24" s="383"/>
      <c r="S24" s="383"/>
      <c r="T24" s="383"/>
      <c r="U24" s="381"/>
      <c r="V24" s="381" t="s">
        <v>350</v>
      </c>
      <c r="W24" s="143"/>
      <c r="X24" s="144"/>
      <c r="Y24" s="145"/>
      <c r="Z24" s="146"/>
      <c r="AA24" s="147"/>
      <c r="AB24" s="144"/>
      <c r="AC24" s="90"/>
      <c r="AD24" s="91"/>
    </row>
    <row r="25" spans="1:35" s="159" customFormat="1" ht="15.75" customHeight="1" thickBot="1" x14ac:dyDescent="0.3">
      <c r="A25" s="430" t="s">
        <v>41</v>
      </c>
      <c r="B25" s="431"/>
      <c r="C25" s="94">
        <f>C26+C33+C48</f>
        <v>12</v>
      </c>
      <c r="D25" s="94">
        <f>D26+D33+D48</f>
        <v>3</v>
      </c>
      <c r="E25" s="94">
        <f>E26+E33+E48</f>
        <v>20</v>
      </c>
      <c r="F25" s="94">
        <f>F26+F33+F48</f>
        <v>0</v>
      </c>
      <c r="G25" s="94">
        <f>G26+G33+G48</f>
        <v>10</v>
      </c>
      <c r="H25" s="155">
        <f t="shared" ref="H25:AC25" si="5">H26+H33+H48+H67</f>
        <v>2952</v>
      </c>
      <c r="I25" s="155">
        <f t="shared" si="5"/>
        <v>156</v>
      </c>
      <c r="J25" s="155">
        <f t="shared" si="5"/>
        <v>2184</v>
      </c>
      <c r="K25" s="155">
        <f t="shared" si="5"/>
        <v>1114</v>
      </c>
      <c r="L25" s="155">
        <f t="shared" si="5"/>
        <v>854</v>
      </c>
      <c r="M25" s="155">
        <f t="shared" si="5"/>
        <v>1114</v>
      </c>
      <c r="N25" s="155">
        <f t="shared" si="5"/>
        <v>30</v>
      </c>
      <c r="O25" s="155">
        <f t="shared" si="5"/>
        <v>108</v>
      </c>
      <c r="P25" s="155">
        <f t="shared" si="5"/>
        <v>216</v>
      </c>
      <c r="Q25" s="155">
        <f t="shared" si="5"/>
        <v>48</v>
      </c>
      <c r="R25" s="155">
        <f t="shared" si="5"/>
        <v>24</v>
      </c>
      <c r="S25" s="155">
        <f t="shared" si="5"/>
        <v>72</v>
      </c>
      <c r="T25" s="94">
        <f t="shared" si="5"/>
        <v>216</v>
      </c>
      <c r="U25" s="155">
        <f t="shared" si="5"/>
        <v>0</v>
      </c>
      <c r="V25" s="155">
        <f t="shared" si="5"/>
        <v>0</v>
      </c>
      <c r="W25" s="155">
        <f t="shared" si="5"/>
        <v>24</v>
      </c>
      <c r="X25" s="155">
        <f t="shared" si="5"/>
        <v>552</v>
      </c>
      <c r="Y25" s="155">
        <f t="shared" si="5"/>
        <v>88</v>
      </c>
      <c r="Z25" s="155">
        <f t="shared" si="5"/>
        <v>668</v>
      </c>
      <c r="AA25" s="155">
        <f t="shared" si="5"/>
        <v>14</v>
      </c>
      <c r="AB25" s="155">
        <f t="shared" si="5"/>
        <v>454</v>
      </c>
      <c r="AC25" s="155">
        <f t="shared" si="5"/>
        <v>30</v>
      </c>
      <c r="AD25" s="155">
        <f>AD26+AD33+AD48</f>
        <v>438</v>
      </c>
      <c r="AE25" s="156"/>
      <c r="AF25" s="157"/>
      <c r="AG25" s="158"/>
      <c r="AH25" s="158"/>
      <c r="AI25" s="158"/>
    </row>
    <row r="26" spans="1:35" s="154" customFormat="1" ht="16.5" thickBot="1" x14ac:dyDescent="0.2">
      <c r="A26" s="133" t="s">
        <v>138</v>
      </c>
      <c r="B26" s="115" t="s">
        <v>145</v>
      </c>
      <c r="C26" s="160">
        <v>1</v>
      </c>
      <c r="D26" s="161">
        <v>3</v>
      </c>
      <c r="E26" s="161">
        <v>4</v>
      </c>
      <c r="F26" s="161"/>
      <c r="G26" s="38">
        <v>3</v>
      </c>
      <c r="H26" s="95">
        <f t="shared" ref="H26:AD26" si="6">SUM(H27:H32)</f>
        <v>500</v>
      </c>
      <c r="I26" s="95">
        <f t="shared" si="6"/>
        <v>22</v>
      </c>
      <c r="J26" s="95">
        <f t="shared" si="6"/>
        <v>466</v>
      </c>
      <c r="K26" s="95">
        <f t="shared" si="6"/>
        <v>336</v>
      </c>
      <c r="L26" s="95">
        <f t="shared" si="6"/>
        <v>130</v>
      </c>
      <c r="M26" s="95">
        <f t="shared" si="6"/>
        <v>336</v>
      </c>
      <c r="N26" s="95">
        <f t="shared" si="6"/>
        <v>0</v>
      </c>
      <c r="O26" s="95">
        <f t="shared" si="6"/>
        <v>0</v>
      </c>
      <c r="P26" s="95">
        <f t="shared" si="6"/>
        <v>0</v>
      </c>
      <c r="Q26" s="95">
        <f t="shared" si="6"/>
        <v>4</v>
      </c>
      <c r="R26" s="95">
        <f t="shared" si="6"/>
        <v>2</v>
      </c>
      <c r="S26" s="95">
        <f t="shared" si="6"/>
        <v>6</v>
      </c>
      <c r="T26" s="95">
        <f t="shared" si="6"/>
        <v>0</v>
      </c>
      <c r="U26" s="95">
        <f t="shared" si="6"/>
        <v>0</v>
      </c>
      <c r="V26" s="95">
        <f t="shared" si="6"/>
        <v>0</v>
      </c>
      <c r="W26" s="95">
        <f t="shared" si="6"/>
        <v>6</v>
      </c>
      <c r="X26" s="95">
        <f t="shared" si="6"/>
        <v>102</v>
      </c>
      <c r="Y26" s="95">
        <f t="shared" si="6"/>
        <v>8</v>
      </c>
      <c r="Z26" s="95">
        <f t="shared" si="6"/>
        <v>166</v>
      </c>
      <c r="AA26" s="95">
        <f t="shared" si="6"/>
        <v>0</v>
      </c>
      <c r="AB26" s="95">
        <f t="shared" si="6"/>
        <v>98</v>
      </c>
      <c r="AC26" s="95">
        <f t="shared" si="6"/>
        <v>8</v>
      </c>
      <c r="AD26" s="95">
        <f t="shared" si="6"/>
        <v>100</v>
      </c>
      <c r="AE26" s="156"/>
      <c r="AF26" s="156"/>
    </row>
    <row r="27" spans="1:35" s="154" customFormat="1" ht="16.5" thickBot="1" x14ac:dyDescent="0.2">
      <c r="A27" s="134" t="s">
        <v>139</v>
      </c>
      <c r="B27" s="136" t="s">
        <v>132</v>
      </c>
      <c r="C27" s="181"/>
      <c r="D27" s="182"/>
      <c r="E27" s="182">
        <v>3</v>
      </c>
      <c r="F27" s="182"/>
      <c r="G27" s="139"/>
      <c r="H27" s="261">
        <f t="shared" ref="H27:H32" si="7">J27+I27+S27+R27+Q27</f>
        <v>48</v>
      </c>
      <c r="I27" s="183">
        <f t="shared" ref="I27:I32" si="8">W27+Y27+AA27+AC27</f>
        <v>6</v>
      </c>
      <c r="J27" s="261">
        <f t="shared" ref="J27:J30" si="9">SUM(L27:N27)</f>
        <v>42</v>
      </c>
      <c r="K27" s="331">
        <f t="shared" ref="K27:K30" si="10">M27</f>
        <v>0</v>
      </c>
      <c r="L27" s="258">
        <f t="shared" ref="L27:L32" si="11">X27+Z27+AB27+AD27-M27</f>
        <v>42</v>
      </c>
      <c r="M27" s="182"/>
      <c r="N27" s="329"/>
      <c r="O27" s="181"/>
      <c r="P27" s="139"/>
      <c r="Q27" s="330"/>
      <c r="R27" s="182"/>
      <c r="S27" s="330"/>
      <c r="T27" s="261"/>
      <c r="U27" s="258"/>
      <c r="V27" s="329"/>
      <c r="W27" s="183">
        <v>6</v>
      </c>
      <c r="X27" s="139">
        <v>42</v>
      </c>
      <c r="Y27" s="259"/>
      <c r="Z27" s="334"/>
      <c r="AA27" s="181"/>
      <c r="AB27" s="139"/>
      <c r="AC27" s="258"/>
      <c r="AD27" s="139"/>
      <c r="AE27" s="156"/>
      <c r="AF27" s="156"/>
    </row>
    <row r="28" spans="1:35" s="154" customFormat="1" ht="30" x14ac:dyDescent="0.15">
      <c r="A28" s="27" t="s">
        <v>140</v>
      </c>
      <c r="B28" s="87" t="s">
        <v>42</v>
      </c>
      <c r="C28" s="142">
        <v>6</v>
      </c>
      <c r="D28" s="138"/>
      <c r="E28" s="138"/>
      <c r="F28" s="138"/>
      <c r="G28" s="140" t="s">
        <v>43</v>
      </c>
      <c r="H28" s="262">
        <f t="shared" si="7"/>
        <v>128</v>
      </c>
      <c r="I28" s="169">
        <f t="shared" si="8"/>
        <v>8</v>
      </c>
      <c r="J28" s="262">
        <f t="shared" si="9"/>
        <v>108</v>
      </c>
      <c r="K28" s="332">
        <f>M28</f>
        <v>108</v>
      </c>
      <c r="L28" s="138">
        <f t="shared" si="11"/>
        <v>0</v>
      </c>
      <c r="M28" s="138">
        <v>108</v>
      </c>
      <c r="N28" s="26"/>
      <c r="O28" s="142"/>
      <c r="P28" s="140"/>
      <c r="Q28" s="166">
        <v>4</v>
      </c>
      <c r="R28" s="138">
        <v>2</v>
      </c>
      <c r="S28" s="26">
        <v>6</v>
      </c>
      <c r="T28" s="262"/>
      <c r="U28" s="166"/>
      <c r="V28" s="26"/>
      <c r="W28" s="142"/>
      <c r="X28" s="140">
        <v>28</v>
      </c>
      <c r="Y28" s="181">
        <v>4</v>
      </c>
      <c r="Z28" s="139">
        <f>36-14</f>
        <v>22</v>
      </c>
      <c r="AA28" s="142"/>
      <c r="AB28" s="140">
        <f>28+14</f>
        <v>42</v>
      </c>
      <c r="AC28" s="166">
        <v>4</v>
      </c>
      <c r="AD28" s="140">
        <v>16</v>
      </c>
      <c r="AE28" s="156"/>
      <c r="AF28" s="156"/>
    </row>
    <row r="29" spans="1:35" s="154" customFormat="1" ht="15.75" x14ac:dyDescent="0.15">
      <c r="A29" s="27" t="s">
        <v>141</v>
      </c>
      <c r="B29" s="87" t="s">
        <v>64</v>
      </c>
      <c r="C29" s="142"/>
      <c r="D29" s="138"/>
      <c r="E29" s="138">
        <v>4</v>
      </c>
      <c r="F29" s="138"/>
      <c r="G29" s="140"/>
      <c r="H29" s="262">
        <f t="shared" ref="H29" si="12">J29+I29+S29+R29+Q29</f>
        <v>72</v>
      </c>
      <c r="I29" s="169">
        <f t="shared" ref="I29" si="13">W29+Y29+AA29+AC29</f>
        <v>0</v>
      </c>
      <c r="J29" s="262">
        <f t="shared" ref="J29" si="14">SUM(L29:N29)</f>
        <v>72</v>
      </c>
      <c r="K29" s="332">
        <f t="shared" ref="K29" si="15">M29</f>
        <v>40</v>
      </c>
      <c r="L29" s="138">
        <f t="shared" ref="L29" si="16">X29+Z29+AB29+AD29-M29</f>
        <v>32</v>
      </c>
      <c r="M29" s="138">
        <v>40</v>
      </c>
      <c r="N29" s="26"/>
      <c r="O29" s="142"/>
      <c r="P29" s="140"/>
      <c r="Q29" s="166"/>
      <c r="R29" s="138"/>
      <c r="S29" s="26"/>
      <c r="T29" s="262"/>
      <c r="U29" s="166"/>
      <c r="V29" s="26"/>
      <c r="W29" s="142"/>
      <c r="X29" s="140"/>
      <c r="Y29" s="142"/>
      <c r="Z29" s="140">
        <v>72</v>
      </c>
      <c r="AA29" s="142"/>
      <c r="AB29" s="140"/>
      <c r="AC29" s="166"/>
      <c r="AD29" s="140"/>
      <c r="AE29" s="156"/>
      <c r="AF29" s="156"/>
    </row>
    <row r="30" spans="1:35" s="154" customFormat="1" ht="15.75" x14ac:dyDescent="0.15">
      <c r="A30" s="27" t="s">
        <v>142</v>
      </c>
      <c r="B30" s="87" t="s">
        <v>1</v>
      </c>
      <c r="C30" s="142"/>
      <c r="D30" s="138" t="s">
        <v>43</v>
      </c>
      <c r="E30" s="138">
        <v>6</v>
      </c>
      <c r="F30" s="138"/>
      <c r="G30" s="140"/>
      <c r="H30" s="262">
        <f t="shared" si="7"/>
        <v>168</v>
      </c>
      <c r="I30" s="169">
        <f t="shared" si="8"/>
        <v>0</v>
      </c>
      <c r="J30" s="262">
        <f t="shared" si="9"/>
        <v>168</v>
      </c>
      <c r="K30" s="332">
        <f t="shared" si="10"/>
        <v>166</v>
      </c>
      <c r="L30" s="138">
        <f t="shared" si="11"/>
        <v>2</v>
      </c>
      <c r="M30" s="138">
        <v>166</v>
      </c>
      <c r="N30" s="26"/>
      <c r="O30" s="142"/>
      <c r="P30" s="140"/>
      <c r="Q30" s="166"/>
      <c r="R30" s="138"/>
      <c r="S30" s="26"/>
      <c r="T30" s="262"/>
      <c r="U30" s="166"/>
      <c r="V30" s="26"/>
      <c r="W30" s="142"/>
      <c r="X30" s="140">
        <v>32</v>
      </c>
      <c r="Y30" s="142"/>
      <c r="Z30" s="140">
        <f>52-18</f>
        <v>34</v>
      </c>
      <c r="AA30" s="142"/>
      <c r="AB30" s="140">
        <f>38+18</f>
        <v>56</v>
      </c>
      <c r="AC30" s="166"/>
      <c r="AD30" s="140">
        <v>46</v>
      </c>
      <c r="AE30" s="156"/>
      <c r="AF30" s="156"/>
    </row>
    <row r="31" spans="1:35" s="154" customFormat="1" ht="15.75" x14ac:dyDescent="0.15">
      <c r="A31" s="27" t="s">
        <v>143</v>
      </c>
      <c r="B31" s="87" t="s">
        <v>134</v>
      </c>
      <c r="C31" s="142"/>
      <c r="D31" s="138"/>
      <c r="E31" s="138">
        <v>6</v>
      </c>
      <c r="F31" s="138"/>
      <c r="G31" s="140"/>
      <c r="H31" s="262">
        <f>J31+I31+S31+R31+Q31</f>
        <v>42</v>
      </c>
      <c r="I31" s="169">
        <f t="shared" ref="I31" si="17">W31+Y31+AA31+AC31</f>
        <v>4</v>
      </c>
      <c r="J31" s="262">
        <f t="shared" ref="J31" si="18">SUM(L31:N31)</f>
        <v>38</v>
      </c>
      <c r="K31" s="332">
        <f>M31</f>
        <v>0</v>
      </c>
      <c r="L31" s="138">
        <f t="shared" ref="L31" si="19">X31+Z31+AB31+AD31-M31</f>
        <v>38</v>
      </c>
      <c r="M31" s="138"/>
      <c r="N31" s="26"/>
      <c r="O31" s="142"/>
      <c r="P31" s="140"/>
      <c r="Q31" s="166"/>
      <c r="R31" s="138"/>
      <c r="S31" s="26"/>
      <c r="T31" s="262"/>
      <c r="U31" s="166"/>
      <c r="V31" s="26"/>
      <c r="W31" s="142"/>
      <c r="X31" s="140"/>
      <c r="Y31" s="142"/>
      <c r="Z31" s="140"/>
      <c r="AA31" s="142"/>
      <c r="AB31" s="140"/>
      <c r="AC31" s="166">
        <v>4</v>
      </c>
      <c r="AD31" s="140">
        <v>38</v>
      </c>
      <c r="AE31" s="156"/>
      <c r="AF31" s="156"/>
    </row>
    <row r="32" spans="1:35" s="154" customFormat="1" ht="16.5" thickBot="1" x14ac:dyDescent="0.2">
      <c r="A32" s="135" t="s">
        <v>144</v>
      </c>
      <c r="B32" s="257" t="s">
        <v>44</v>
      </c>
      <c r="C32" s="175"/>
      <c r="D32" s="172"/>
      <c r="E32" s="172">
        <v>4</v>
      </c>
      <c r="F32" s="172"/>
      <c r="G32" s="141"/>
      <c r="H32" s="263">
        <f t="shared" si="7"/>
        <v>42</v>
      </c>
      <c r="I32" s="174">
        <f t="shared" si="8"/>
        <v>4</v>
      </c>
      <c r="J32" s="263">
        <f>SUM(L32:N32)</f>
        <v>38</v>
      </c>
      <c r="K32" s="333">
        <f>M32</f>
        <v>22</v>
      </c>
      <c r="L32" s="172">
        <f t="shared" si="11"/>
        <v>16</v>
      </c>
      <c r="M32" s="172">
        <v>22</v>
      </c>
      <c r="N32" s="39"/>
      <c r="O32" s="175"/>
      <c r="P32" s="141"/>
      <c r="Q32" s="171"/>
      <c r="R32" s="172"/>
      <c r="S32" s="39"/>
      <c r="T32" s="263"/>
      <c r="U32" s="171"/>
      <c r="V32" s="39"/>
      <c r="W32" s="175"/>
      <c r="X32" s="141"/>
      <c r="Y32" s="175">
        <v>4</v>
      </c>
      <c r="Z32" s="141">
        <v>38</v>
      </c>
      <c r="AA32" s="175"/>
      <c r="AB32" s="141"/>
      <c r="AC32" s="171"/>
      <c r="AD32" s="141"/>
      <c r="AE32" s="156"/>
      <c r="AF32" s="156"/>
    </row>
    <row r="33" spans="1:32" s="154" customFormat="1" ht="16.5" thickBot="1" x14ac:dyDescent="0.2">
      <c r="A33" s="29" t="s">
        <v>45</v>
      </c>
      <c r="B33" s="115" t="s">
        <v>46</v>
      </c>
      <c r="C33" s="176">
        <v>8</v>
      </c>
      <c r="D33" s="177"/>
      <c r="E33" s="177">
        <v>6</v>
      </c>
      <c r="F33" s="177"/>
      <c r="G33" s="137">
        <v>1</v>
      </c>
      <c r="H33" s="95">
        <f t="shared" ref="H33:AD33" si="20">SUM(H34:H47)</f>
        <v>848</v>
      </c>
      <c r="I33" s="95">
        <f t="shared" si="20"/>
        <v>66</v>
      </c>
      <c r="J33" s="95">
        <f t="shared" si="20"/>
        <v>686</v>
      </c>
      <c r="K33" s="95">
        <f t="shared" si="20"/>
        <v>362</v>
      </c>
      <c r="L33" s="95">
        <f t="shared" si="20"/>
        <v>324</v>
      </c>
      <c r="M33" s="95">
        <f t="shared" si="20"/>
        <v>362</v>
      </c>
      <c r="N33" s="95">
        <f t="shared" si="20"/>
        <v>0</v>
      </c>
      <c r="O33" s="95">
        <f t="shared" si="20"/>
        <v>0</v>
      </c>
      <c r="P33" s="95">
        <f t="shared" si="20"/>
        <v>0</v>
      </c>
      <c r="Q33" s="95">
        <f t="shared" si="20"/>
        <v>32</v>
      </c>
      <c r="R33" s="95">
        <f t="shared" si="20"/>
        <v>16</v>
      </c>
      <c r="S33" s="95">
        <f t="shared" si="20"/>
        <v>48</v>
      </c>
      <c r="T33" s="95">
        <f t="shared" si="20"/>
        <v>0</v>
      </c>
      <c r="U33" s="95">
        <f t="shared" si="20"/>
        <v>0</v>
      </c>
      <c r="V33" s="95">
        <f t="shared" si="20"/>
        <v>0</v>
      </c>
      <c r="W33" s="95">
        <f t="shared" si="20"/>
        <v>18</v>
      </c>
      <c r="X33" s="95">
        <f t="shared" si="20"/>
        <v>180</v>
      </c>
      <c r="Y33" s="95">
        <f t="shared" si="20"/>
        <v>36</v>
      </c>
      <c r="Z33" s="95">
        <f t="shared" si="20"/>
        <v>284</v>
      </c>
      <c r="AA33" s="95">
        <f t="shared" si="20"/>
        <v>8</v>
      </c>
      <c r="AB33" s="95">
        <f t="shared" si="20"/>
        <v>190</v>
      </c>
      <c r="AC33" s="95">
        <f t="shared" si="20"/>
        <v>4</v>
      </c>
      <c r="AD33" s="95">
        <f t="shared" si="20"/>
        <v>32</v>
      </c>
      <c r="AE33" s="156"/>
      <c r="AF33" s="156"/>
    </row>
    <row r="34" spans="1:32" s="154" customFormat="1" ht="16.5" thickBot="1" x14ac:dyDescent="0.2">
      <c r="A34" s="134" t="s">
        <v>47</v>
      </c>
      <c r="B34" s="136" t="s">
        <v>133</v>
      </c>
      <c r="C34" s="181">
        <v>4</v>
      </c>
      <c r="D34" s="182"/>
      <c r="E34" s="182"/>
      <c r="F34" s="182"/>
      <c r="G34" s="139"/>
      <c r="H34" s="93">
        <f>J34+S34+I34+R34+Q34</f>
        <v>76</v>
      </c>
      <c r="I34" s="93">
        <f>W34+Y34+AA34+AC34</f>
        <v>6</v>
      </c>
      <c r="J34" s="164">
        <f>SUM(L34:N34)</f>
        <v>58</v>
      </c>
      <c r="K34" s="148">
        <f>M34</f>
        <v>44</v>
      </c>
      <c r="L34" s="258">
        <f>X34+Z34+AB34+AD34-M34</f>
        <v>14</v>
      </c>
      <c r="M34" s="182">
        <v>44</v>
      </c>
      <c r="N34" s="139"/>
      <c r="O34" s="259"/>
      <c r="P34" s="260"/>
      <c r="Q34" s="181">
        <v>4</v>
      </c>
      <c r="R34" s="182">
        <v>2</v>
      </c>
      <c r="S34" s="139">
        <v>6</v>
      </c>
      <c r="T34" s="261"/>
      <c r="U34" s="181"/>
      <c r="V34" s="139"/>
      <c r="W34" s="181"/>
      <c r="X34" s="329"/>
      <c r="Y34" s="181">
        <v>6</v>
      </c>
      <c r="Z34" s="139">
        <f>18+28+12</f>
        <v>58</v>
      </c>
      <c r="AA34" s="181"/>
      <c r="AB34" s="139"/>
      <c r="AC34" s="181"/>
      <c r="AD34" s="139"/>
      <c r="AE34" s="156"/>
      <c r="AF34" s="156"/>
    </row>
    <row r="35" spans="1:32" s="154" customFormat="1" ht="25.15" customHeight="1" thickBot="1" x14ac:dyDescent="0.3">
      <c r="A35" s="28" t="s">
        <v>48</v>
      </c>
      <c r="B35" s="256" t="s">
        <v>50</v>
      </c>
      <c r="C35" s="142">
        <v>3</v>
      </c>
      <c r="D35" s="138"/>
      <c r="E35" s="138"/>
      <c r="F35" s="138"/>
      <c r="G35" s="140"/>
      <c r="H35" s="93">
        <f t="shared" ref="H35:H36" si="21">J35+S35+I35+R35+Q35</f>
        <v>76</v>
      </c>
      <c r="I35" s="93">
        <f t="shared" ref="I35:I36" si="22">W35+Y35+AA35+AC35</f>
        <v>4</v>
      </c>
      <c r="J35" s="164">
        <f t="shared" ref="J35:J36" si="23">SUM(L35:N35)</f>
        <v>60</v>
      </c>
      <c r="K35" s="149">
        <f t="shared" ref="K35:K36" si="24">M35</f>
        <v>20</v>
      </c>
      <c r="L35" s="138">
        <f t="shared" ref="L35:L36" si="25">X35+Z35+AB35+AD35-M35</f>
        <v>40</v>
      </c>
      <c r="M35" s="138">
        <v>20</v>
      </c>
      <c r="N35" s="140"/>
      <c r="O35" s="142"/>
      <c r="P35" s="140"/>
      <c r="Q35" s="181">
        <v>4</v>
      </c>
      <c r="R35" s="182">
        <v>2</v>
      </c>
      <c r="S35" s="139">
        <v>6</v>
      </c>
      <c r="T35" s="262"/>
      <c r="U35" s="142"/>
      <c r="V35" s="140"/>
      <c r="W35" s="142">
        <v>4</v>
      </c>
      <c r="X35" s="26">
        <f>24+16+20</f>
        <v>60</v>
      </c>
      <c r="Y35" s="142"/>
      <c r="Z35" s="140"/>
      <c r="AA35" s="142"/>
      <c r="AB35" s="140"/>
      <c r="AC35" s="142"/>
      <c r="AD35" s="140"/>
      <c r="AE35" s="156"/>
      <c r="AF35" s="156"/>
    </row>
    <row r="36" spans="1:32" s="154" customFormat="1" ht="15.75" x14ac:dyDescent="0.25">
      <c r="A36" s="27" t="s">
        <v>49</v>
      </c>
      <c r="B36" s="87" t="s">
        <v>136</v>
      </c>
      <c r="C36" s="265">
        <v>3</v>
      </c>
      <c r="D36" s="184"/>
      <c r="E36" s="138"/>
      <c r="F36" s="138"/>
      <c r="G36" s="140"/>
      <c r="H36" s="93">
        <f t="shared" si="21"/>
        <v>86</v>
      </c>
      <c r="I36" s="93">
        <f t="shared" si="22"/>
        <v>8</v>
      </c>
      <c r="J36" s="164">
        <f t="shared" si="23"/>
        <v>66</v>
      </c>
      <c r="K36" s="149">
        <f t="shared" si="24"/>
        <v>38</v>
      </c>
      <c r="L36" s="138">
        <f t="shared" si="25"/>
        <v>28</v>
      </c>
      <c r="M36" s="138">
        <v>38</v>
      </c>
      <c r="N36" s="140"/>
      <c r="O36" s="142"/>
      <c r="P36" s="140"/>
      <c r="Q36" s="181">
        <v>4</v>
      </c>
      <c r="R36" s="182">
        <v>2</v>
      </c>
      <c r="S36" s="139">
        <v>6</v>
      </c>
      <c r="T36" s="262"/>
      <c r="U36" s="142"/>
      <c r="V36" s="140"/>
      <c r="W36" s="142">
        <f>4+4</f>
        <v>8</v>
      </c>
      <c r="X36" s="26">
        <f>28+38</f>
        <v>66</v>
      </c>
      <c r="Y36" s="142"/>
      <c r="Z36" s="140"/>
      <c r="AA36" s="142"/>
      <c r="AB36" s="140"/>
      <c r="AC36" s="142"/>
      <c r="AD36" s="140"/>
      <c r="AE36" s="156"/>
      <c r="AF36" s="156"/>
    </row>
    <row r="37" spans="1:32" s="154" customFormat="1" ht="27.75" customHeight="1" thickBot="1" x14ac:dyDescent="0.3">
      <c r="A37" s="28" t="s">
        <v>51</v>
      </c>
      <c r="B37" s="256" t="s">
        <v>137</v>
      </c>
      <c r="C37" s="142"/>
      <c r="D37" s="138"/>
      <c r="E37" s="138">
        <v>4</v>
      </c>
      <c r="F37" s="138"/>
      <c r="G37" s="140"/>
      <c r="H37" s="93">
        <f>J37+S37+I37+R37+Q37</f>
        <v>52</v>
      </c>
      <c r="I37" s="93">
        <f t="shared" ref="I37:I38" si="26">W37+Y37+AA37+AC37</f>
        <v>4</v>
      </c>
      <c r="J37" s="164">
        <f t="shared" ref="J37:J38" si="27">SUM(L37:N37)</f>
        <v>48</v>
      </c>
      <c r="K37" s="149">
        <f t="shared" ref="K37:K38" si="28">M37</f>
        <v>24</v>
      </c>
      <c r="L37" s="138">
        <f t="shared" ref="L37:L38" si="29">X37+Z37+AB37+AD37-M37</f>
        <v>24</v>
      </c>
      <c r="M37" s="138">
        <v>24</v>
      </c>
      <c r="N37" s="140"/>
      <c r="O37" s="142"/>
      <c r="P37" s="140"/>
      <c r="Q37" s="142"/>
      <c r="R37" s="138"/>
      <c r="S37" s="140"/>
      <c r="T37" s="262"/>
      <c r="U37" s="142"/>
      <c r="V37" s="140"/>
      <c r="W37" s="142"/>
      <c r="X37" s="26"/>
      <c r="Y37" s="142">
        <v>4</v>
      </c>
      <c r="Z37" s="140">
        <f>12+12+24</f>
        <v>48</v>
      </c>
      <c r="AA37" s="142"/>
      <c r="AB37" s="140"/>
      <c r="AC37" s="142"/>
      <c r="AD37" s="140"/>
      <c r="AE37" s="156"/>
      <c r="AF37" s="156"/>
    </row>
    <row r="38" spans="1:32" s="154" customFormat="1" ht="30.75" customHeight="1" x14ac:dyDescent="0.15">
      <c r="A38" s="28" t="s">
        <v>53</v>
      </c>
      <c r="B38" s="87" t="s">
        <v>89</v>
      </c>
      <c r="C38" s="142">
        <v>5</v>
      </c>
      <c r="D38" s="138"/>
      <c r="E38" s="138"/>
      <c r="F38" s="138"/>
      <c r="G38" s="140"/>
      <c r="H38" s="93">
        <f t="shared" ref="H38" si="30">J38+S38+I38+R38+Q38</f>
        <v>54</v>
      </c>
      <c r="I38" s="93">
        <f t="shared" si="26"/>
        <v>0</v>
      </c>
      <c r="J38" s="164">
        <f t="shared" si="27"/>
        <v>42</v>
      </c>
      <c r="K38" s="149">
        <f t="shared" si="28"/>
        <v>20</v>
      </c>
      <c r="L38" s="162">
        <f t="shared" si="29"/>
        <v>22</v>
      </c>
      <c r="M38" s="138">
        <v>20</v>
      </c>
      <c r="N38" s="140"/>
      <c r="O38" s="142"/>
      <c r="P38" s="140"/>
      <c r="Q38" s="181">
        <v>4</v>
      </c>
      <c r="R38" s="182">
        <v>2</v>
      </c>
      <c r="S38" s="139">
        <v>6</v>
      </c>
      <c r="T38" s="262"/>
      <c r="U38" s="142"/>
      <c r="V38" s="140"/>
      <c r="W38" s="142"/>
      <c r="X38" s="26"/>
      <c r="Y38" s="142"/>
      <c r="Z38" s="140"/>
      <c r="AA38" s="142"/>
      <c r="AB38" s="140">
        <f>72-12-22+4</f>
        <v>42</v>
      </c>
      <c r="AC38" s="142"/>
      <c r="AD38" s="140"/>
      <c r="AE38" s="156"/>
      <c r="AF38" s="156"/>
    </row>
    <row r="39" spans="1:32" s="154" customFormat="1" ht="16.5" thickBot="1" x14ac:dyDescent="0.2">
      <c r="A39" s="28" t="s">
        <v>54</v>
      </c>
      <c r="B39" s="87" t="s">
        <v>87</v>
      </c>
      <c r="C39" s="142">
        <v>3</v>
      </c>
      <c r="D39" s="138"/>
      <c r="E39" s="138"/>
      <c r="F39" s="138"/>
      <c r="G39" s="140"/>
      <c r="H39" s="93">
        <f t="shared" ref="H39:H46" si="31">J39+S39+I39+R39+Q39</f>
        <v>72</v>
      </c>
      <c r="I39" s="93">
        <f t="shared" ref="I39:I46" si="32">W39+Y39+AA39+AC39</f>
        <v>6</v>
      </c>
      <c r="J39" s="164">
        <f t="shared" ref="J39:J46" si="33">SUM(L39:N39)</f>
        <v>54</v>
      </c>
      <c r="K39" s="149">
        <f t="shared" ref="K39:K47" si="34">M39</f>
        <v>22</v>
      </c>
      <c r="L39" s="162">
        <f t="shared" ref="L39:L46" si="35">X39+Z39+AB39+AD39-M39</f>
        <v>32</v>
      </c>
      <c r="M39" s="138">
        <v>22</v>
      </c>
      <c r="N39" s="140"/>
      <c r="O39" s="142"/>
      <c r="P39" s="140"/>
      <c r="Q39" s="142">
        <v>4</v>
      </c>
      <c r="R39" s="138">
        <v>2</v>
      </c>
      <c r="S39" s="140">
        <v>6</v>
      </c>
      <c r="T39" s="262"/>
      <c r="U39" s="142"/>
      <c r="V39" s="140"/>
      <c r="W39" s="142">
        <v>6</v>
      </c>
      <c r="X39" s="26">
        <f>42+12</f>
        <v>54</v>
      </c>
      <c r="Y39" s="142"/>
      <c r="Z39" s="140"/>
      <c r="AA39" s="142"/>
      <c r="AB39" s="140"/>
      <c r="AC39" s="142"/>
      <c r="AD39" s="140"/>
      <c r="AE39" s="156"/>
      <c r="AF39" s="156"/>
    </row>
    <row r="40" spans="1:32" s="154" customFormat="1" ht="30" x14ac:dyDescent="0.15">
      <c r="A40" s="27" t="s">
        <v>55</v>
      </c>
      <c r="B40" s="117" t="s">
        <v>88</v>
      </c>
      <c r="C40" s="142">
        <v>4</v>
      </c>
      <c r="D40" s="138"/>
      <c r="E40" s="138"/>
      <c r="F40" s="138"/>
      <c r="G40" s="140"/>
      <c r="H40" s="93">
        <f t="shared" si="31"/>
        <v>62</v>
      </c>
      <c r="I40" s="93">
        <f t="shared" si="32"/>
        <v>8</v>
      </c>
      <c r="J40" s="164">
        <f t="shared" si="33"/>
        <v>42</v>
      </c>
      <c r="K40" s="149">
        <f t="shared" si="34"/>
        <v>22</v>
      </c>
      <c r="L40" s="162">
        <f t="shared" si="35"/>
        <v>20</v>
      </c>
      <c r="M40" s="138">
        <v>22</v>
      </c>
      <c r="N40" s="140"/>
      <c r="O40" s="142"/>
      <c r="P40" s="140"/>
      <c r="Q40" s="181">
        <v>4</v>
      </c>
      <c r="R40" s="182">
        <v>2</v>
      </c>
      <c r="S40" s="139">
        <v>6</v>
      </c>
      <c r="T40" s="262"/>
      <c r="U40" s="142"/>
      <c r="V40" s="140"/>
      <c r="W40" s="142"/>
      <c r="X40" s="26"/>
      <c r="Y40" s="142">
        <v>8</v>
      </c>
      <c r="Z40" s="140">
        <f>54-12</f>
        <v>42</v>
      </c>
      <c r="AA40" s="142"/>
      <c r="AB40" s="140"/>
      <c r="AC40" s="142"/>
      <c r="AD40" s="140"/>
      <c r="AE40" s="156"/>
      <c r="AF40" s="156"/>
    </row>
    <row r="41" spans="1:32" s="154" customFormat="1" ht="30.75" thickBot="1" x14ac:dyDescent="0.2">
      <c r="A41" s="28" t="s">
        <v>56</v>
      </c>
      <c r="B41" s="87" t="s">
        <v>61</v>
      </c>
      <c r="C41" s="142"/>
      <c r="D41" s="138"/>
      <c r="E41" s="138">
        <v>4</v>
      </c>
      <c r="F41" s="138"/>
      <c r="G41" s="140"/>
      <c r="H41" s="93">
        <f t="shared" ref="H41:H42" si="36">J41+S41+I41+R41+Q41</f>
        <v>50</v>
      </c>
      <c r="I41" s="93">
        <f t="shared" ref="I41:I42" si="37">W41+Y41+AA41+AC41</f>
        <v>8</v>
      </c>
      <c r="J41" s="164">
        <f t="shared" ref="J41:J42" si="38">SUM(L41:N41)</f>
        <v>42</v>
      </c>
      <c r="K41" s="149">
        <f t="shared" ref="K41:K42" si="39">M41</f>
        <v>24</v>
      </c>
      <c r="L41" s="162">
        <f t="shared" ref="L41:L42" si="40">X41+Z41+AB41+AD41-M41</f>
        <v>18</v>
      </c>
      <c r="M41" s="138">
        <v>24</v>
      </c>
      <c r="N41" s="140"/>
      <c r="O41" s="142"/>
      <c r="P41" s="140"/>
      <c r="Q41" s="142"/>
      <c r="R41" s="138"/>
      <c r="S41" s="140"/>
      <c r="T41" s="262"/>
      <c r="U41" s="142"/>
      <c r="V41" s="140"/>
      <c r="W41" s="142"/>
      <c r="X41" s="26"/>
      <c r="Y41" s="142">
        <v>8</v>
      </c>
      <c r="Z41" s="140">
        <f>36+26-20</f>
        <v>42</v>
      </c>
      <c r="AA41" s="142"/>
      <c r="AB41" s="140"/>
      <c r="AC41" s="142"/>
      <c r="AD41" s="140"/>
      <c r="AE41" s="156"/>
      <c r="AF41" s="156"/>
    </row>
    <row r="42" spans="1:32" s="154" customFormat="1" ht="15.75" x14ac:dyDescent="0.15">
      <c r="A42" s="28" t="s">
        <v>58</v>
      </c>
      <c r="B42" s="87" t="s">
        <v>52</v>
      </c>
      <c r="C42" s="142"/>
      <c r="D42" s="138"/>
      <c r="E42" s="138">
        <v>5</v>
      </c>
      <c r="F42" s="138"/>
      <c r="G42" s="140"/>
      <c r="H42" s="93">
        <f t="shared" si="36"/>
        <v>38</v>
      </c>
      <c r="I42" s="93">
        <f t="shared" si="37"/>
        <v>2</v>
      </c>
      <c r="J42" s="164">
        <f t="shared" si="38"/>
        <v>36</v>
      </c>
      <c r="K42" s="149">
        <f t="shared" si="39"/>
        <v>20</v>
      </c>
      <c r="L42" s="162">
        <f t="shared" si="40"/>
        <v>16</v>
      </c>
      <c r="M42" s="138">
        <v>20</v>
      </c>
      <c r="N42" s="140"/>
      <c r="O42" s="181"/>
      <c r="P42" s="139"/>
      <c r="Q42" s="142"/>
      <c r="R42" s="138"/>
      <c r="S42" s="140"/>
      <c r="T42" s="262"/>
      <c r="U42" s="142"/>
      <c r="V42" s="140"/>
      <c r="W42" s="142"/>
      <c r="X42" s="26"/>
      <c r="Y42" s="142"/>
      <c r="Z42" s="140"/>
      <c r="AA42" s="142">
        <v>2</v>
      </c>
      <c r="AB42" s="140">
        <v>36</v>
      </c>
      <c r="AC42" s="142"/>
      <c r="AD42" s="140"/>
      <c r="AE42" s="156"/>
      <c r="AF42" s="156"/>
    </row>
    <row r="43" spans="1:32" s="154" customFormat="1" ht="15.75" x14ac:dyDescent="0.15">
      <c r="A43" s="28" t="s">
        <v>60</v>
      </c>
      <c r="B43" s="87" t="s">
        <v>90</v>
      </c>
      <c r="C43" s="142">
        <v>5</v>
      </c>
      <c r="D43" s="138"/>
      <c r="E43" s="138"/>
      <c r="F43" s="138"/>
      <c r="G43" s="140"/>
      <c r="H43" s="93">
        <f t="shared" si="31"/>
        <v>68</v>
      </c>
      <c r="I43" s="93">
        <f t="shared" si="32"/>
        <v>4</v>
      </c>
      <c r="J43" s="164">
        <f t="shared" si="33"/>
        <v>52</v>
      </c>
      <c r="K43" s="149">
        <f t="shared" si="34"/>
        <v>32</v>
      </c>
      <c r="L43" s="162">
        <f t="shared" si="35"/>
        <v>20</v>
      </c>
      <c r="M43" s="138">
        <v>32</v>
      </c>
      <c r="N43" s="140"/>
      <c r="O43" s="142"/>
      <c r="P43" s="140"/>
      <c r="Q43" s="142">
        <v>4</v>
      </c>
      <c r="R43" s="138">
        <v>2</v>
      </c>
      <c r="S43" s="140">
        <v>6</v>
      </c>
      <c r="T43" s="262"/>
      <c r="U43" s="142"/>
      <c r="V43" s="140"/>
      <c r="W43" s="142"/>
      <c r="X43" s="26"/>
      <c r="Y43" s="142"/>
      <c r="Z43" s="140"/>
      <c r="AA43" s="142">
        <v>4</v>
      </c>
      <c r="AB43" s="140">
        <v>52</v>
      </c>
      <c r="AC43" s="142"/>
      <c r="AD43" s="140"/>
      <c r="AE43" s="156"/>
      <c r="AF43" s="156"/>
    </row>
    <row r="44" spans="1:32" s="154" customFormat="1" ht="15.75" x14ac:dyDescent="0.15">
      <c r="A44" s="27" t="s">
        <v>62</v>
      </c>
      <c r="B44" s="87" t="s">
        <v>135</v>
      </c>
      <c r="C44" s="142"/>
      <c r="D44" s="138"/>
      <c r="E44" s="138">
        <v>4</v>
      </c>
      <c r="F44" s="138"/>
      <c r="G44" s="140"/>
      <c r="H44" s="93">
        <f t="shared" ref="H44" si="41">J44+S44+I44+R44+Q44</f>
        <v>60</v>
      </c>
      <c r="I44" s="93">
        <f t="shared" ref="I44" si="42">W44+Y44+AA44+AC44</f>
        <v>6</v>
      </c>
      <c r="J44" s="185">
        <f t="shared" ref="J44" si="43">SUM(L44:N44)</f>
        <v>54</v>
      </c>
      <c r="K44" s="149">
        <f t="shared" ref="K44" si="44">M44</f>
        <v>18</v>
      </c>
      <c r="L44" s="138">
        <f t="shared" ref="L44" si="45">X44+Z44+AB44+AD44-M44</f>
        <v>36</v>
      </c>
      <c r="M44" s="138">
        <v>18</v>
      </c>
      <c r="N44" s="140"/>
      <c r="O44" s="142"/>
      <c r="P44" s="140"/>
      <c r="Q44" s="142"/>
      <c r="R44" s="138"/>
      <c r="S44" s="140"/>
      <c r="T44" s="262"/>
      <c r="U44" s="142"/>
      <c r="V44" s="140"/>
      <c r="W44" s="142"/>
      <c r="X44" s="26"/>
      <c r="Y44" s="142">
        <v>6</v>
      </c>
      <c r="Z44" s="140">
        <f>52-20+22</f>
        <v>54</v>
      </c>
      <c r="AA44" s="142"/>
      <c r="AB44" s="140"/>
      <c r="AC44" s="142"/>
      <c r="AD44" s="140"/>
      <c r="AE44" s="156"/>
      <c r="AF44" s="156"/>
    </row>
    <row r="45" spans="1:32" s="154" customFormat="1" ht="30" x14ac:dyDescent="0.15">
      <c r="A45" s="28" t="s">
        <v>63</v>
      </c>
      <c r="B45" s="87" t="s">
        <v>57</v>
      </c>
      <c r="C45" s="142"/>
      <c r="D45" s="138"/>
      <c r="E45" s="138">
        <v>4</v>
      </c>
      <c r="F45" s="138"/>
      <c r="G45" s="140"/>
      <c r="H45" s="93">
        <f t="shared" si="31"/>
        <v>44</v>
      </c>
      <c r="I45" s="93">
        <f t="shared" si="32"/>
        <v>4</v>
      </c>
      <c r="J45" s="164">
        <f t="shared" si="33"/>
        <v>40</v>
      </c>
      <c r="K45" s="149">
        <f t="shared" si="34"/>
        <v>26</v>
      </c>
      <c r="L45" s="162">
        <f t="shared" si="35"/>
        <v>14</v>
      </c>
      <c r="M45" s="138">
        <v>26</v>
      </c>
      <c r="N45" s="140"/>
      <c r="O45" s="142"/>
      <c r="P45" s="140"/>
      <c r="Q45" s="142"/>
      <c r="R45" s="138"/>
      <c r="S45" s="140"/>
      <c r="T45" s="262"/>
      <c r="U45" s="142"/>
      <c r="V45" s="140"/>
      <c r="W45" s="142"/>
      <c r="X45" s="26"/>
      <c r="Y45" s="142">
        <v>4</v>
      </c>
      <c r="Z45" s="140">
        <v>40</v>
      </c>
      <c r="AA45" s="142"/>
      <c r="AB45" s="140"/>
      <c r="AC45" s="142"/>
      <c r="AD45" s="140"/>
      <c r="AE45" s="156"/>
      <c r="AF45" s="156"/>
    </row>
    <row r="46" spans="1:32" s="154" customFormat="1" ht="30" x14ac:dyDescent="0.15">
      <c r="A46" s="28" t="s">
        <v>65</v>
      </c>
      <c r="B46" s="87" t="s">
        <v>59</v>
      </c>
      <c r="C46" s="142">
        <v>6</v>
      </c>
      <c r="D46" s="138"/>
      <c r="E46" s="138"/>
      <c r="F46" s="138"/>
      <c r="G46" s="140">
        <v>5</v>
      </c>
      <c r="H46" s="93">
        <f t="shared" si="31"/>
        <v>62</v>
      </c>
      <c r="I46" s="93">
        <f t="shared" si="32"/>
        <v>4</v>
      </c>
      <c r="J46" s="164">
        <f t="shared" si="33"/>
        <v>46</v>
      </c>
      <c r="K46" s="149">
        <f t="shared" si="34"/>
        <v>32</v>
      </c>
      <c r="L46" s="162">
        <f t="shared" si="35"/>
        <v>14</v>
      </c>
      <c r="M46" s="138">
        <v>32</v>
      </c>
      <c r="N46" s="140"/>
      <c r="O46" s="142"/>
      <c r="P46" s="140"/>
      <c r="Q46" s="142">
        <v>4</v>
      </c>
      <c r="R46" s="138">
        <v>2</v>
      </c>
      <c r="S46" s="140">
        <v>6</v>
      </c>
      <c r="T46" s="262"/>
      <c r="U46" s="142"/>
      <c r="V46" s="140"/>
      <c r="W46" s="142"/>
      <c r="X46" s="26"/>
      <c r="Y46" s="142"/>
      <c r="Z46" s="140"/>
      <c r="AA46" s="142"/>
      <c r="AB46" s="140">
        <v>14</v>
      </c>
      <c r="AC46" s="142">
        <v>4</v>
      </c>
      <c r="AD46" s="140">
        <v>32</v>
      </c>
      <c r="AE46" s="156"/>
      <c r="AF46" s="156"/>
    </row>
    <row r="47" spans="1:32" s="154" customFormat="1" ht="16.5" thickBot="1" x14ac:dyDescent="0.2">
      <c r="A47" s="135" t="s">
        <v>146</v>
      </c>
      <c r="B47" s="257" t="s">
        <v>147</v>
      </c>
      <c r="C47" s="175"/>
      <c r="D47" s="172"/>
      <c r="E47" s="172">
        <v>5</v>
      </c>
      <c r="F47" s="172"/>
      <c r="G47" s="141"/>
      <c r="H47" s="93">
        <f>J47+I47+S47+R47+Q47</f>
        <v>48</v>
      </c>
      <c r="I47" s="93">
        <f>W47+Y47+AA47+AC47</f>
        <v>2</v>
      </c>
      <c r="J47" s="164">
        <f>SUM(L47:N47)</f>
        <v>46</v>
      </c>
      <c r="K47" s="150">
        <f t="shared" si="34"/>
        <v>20</v>
      </c>
      <c r="L47" s="172">
        <f>X47+Z47+AB47+AD47-M47</f>
        <v>26</v>
      </c>
      <c r="M47" s="172">
        <v>20</v>
      </c>
      <c r="N47" s="141"/>
      <c r="O47" s="175"/>
      <c r="P47" s="141"/>
      <c r="Q47" s="175"/>
      <c r="R47" s="172"/>
      <c r="S47" s="141"/>
      <c r="T47" s="263"/>
      <c r="U47" s="175"/>
      <c r="V47" s="141"/>
      <c r="W47" s="175"/>
      <c r="X47" s="39"/>
      <c r="Y47" s="175"/>
      <c r="Z47" s="141"/>
      <c r="AA47" s="175">
        <v>2</v>
      </c>
      <c r="AB47" s="141">
        <f>26+20</f>
        <v>46</v>
      </c>
      <c r="AC47" s="175"/>
      <c r="AD47" s="141"/>
      <c r="AE47" s="156"/>
      <c r="AF47" s="156"/>
    </row>
    <row r="48" spans="1:32" s="154" customFormat="1" ht="16.5" thickBot="1" x14ac:dyDescent="0.2">
      <c r="A48" s="29" t="s">
        <v>66</v>
      </c>
      <c r="B48" s="115" t="s">
        <v>67</v>
      </c>
      <c r="C48" s="95">
        <f>C49+C56+C62+C66</f>
        <v>3</v>
      </c>
      <c r="D48" s="95">
        <f t="shared" ref="D48:H48" si="46">D49+D56+D62+D66</f>
        <v>0</v>
      </c>
      <c r="E48" s="95">
        <f t="shared" si="46"/>
        <v>10</v>
      </c>
      <c r="F48" s="95">
        <f t="shared" si="46"/>
        <v>0</v>
      </c>
      <c r="G48" s="95">
        <f t="shared" si="46"/>
        <v>6</v>
      </c>
      <c r="H48" s="94">
        <f t="shared" si="46"/>
        <v>1388</v>
      </c>
      <c r="I48" s="94">
        <f t="shared" ref="I48:AC48" si="47">I49+I56+I62</f>
        <v>68</v>
      </c>
      <c r="J48" s="94">
        <f t="shared" si="47"/>
        <v>816</v>
      </c>
      <c r="K48" s="95">
        <f t="shared" si="47"/>
        <v>416</v>
      </c>
      <c r="L48" s="95">
        <f t="shared" si="47"/>
        <v>400</v>
      </c>
      <c r="M48" s="160">
        <f t="shared" si="47"/>
        <v>416</v>
      </c>
      <c r="N48" s="180">
        <f t="shared" si="47"/>
        <v>30</v>
      </c>
      <c r="O48" s="160">
        <f t="shared" si="47"/>
        <v>108</v>
      </c>
      <c r="P48" s="180">
        <f t="shared" si="47"/>
        <v>216</v>
      </c>
      <c r="Q48" s="186">
        <f t="shared" si="47"/>
        <v>12</v>
      </c>
      <c r="R48" s="161">
        <f t="shared" si="47"/>
        <v>6</v>
      </c>
      <c r="S48" s="88">
        <f t="shared" si="47"/>
        <v>18</v>
      </c>
      <c r="T48" s="88">
        <f t="shared" si="47"/>
        <v>0</v>
      </c>
      <c r="U48" s="160">
        <f t="shared" si="47"/>
        <v>0</v>
      </c>
      <c r="V48" s="38">
        <f t="shared" si="47"/>
        <v>0</v>
      </c>
      <c r="W48" s="95">
        <f t="shared" si="47"/>
        <v>0</v>
      </c>
      <c r="X48" s="180">
        <f t="shared" si="47"/>
        <v>270</v>
      </c>
      <c r="Y48" s="95">
        <f t="shared" si="47"/>
        <v>44</v>
      </c>
      <c r="Z48" s="180">
        <f>Z49+Z56+Z62</f>
        <v>218</v>
      </c>
      <c r="AA48" s="95">
        <f t="shared" si="47"/>
        <v>6</v>
      </c>
      <c r="AB48" s="180">
        <f t="shared" si="47"/>
        <v>166</v>
      </c>
      <c r="AC48" s="95">
        <f t="shared" si="47"/>
        <v>18</v>
      </c>
      <c r="AD48" s="180">
        <f>AD49+AD56+AD62+AD66</f>
        <v>306</v>
      </c>
      <c r="AE48" s="156"/>
      <c r="AF48" s="156"/>
    </row>
    <row r="49" spans="1:32" s="154" customFormat="1" ht="20.25" customHeight="1" thickBot="1" x14ac:dyDescent="0.2">
      <c r="A49" s="29" t="s">
        <v>68</v>
      </c>
      <c r="B49" s="115" t="s">
        <v>91</v>
      </c>
      <c r="C49" s="160">
        <v>1</v>
      </c>
      <c r="D49" s="161"/>
      <c r="E49" s="161">
        <v>4</v>
      </c>
      <c r="F49" s="161"/>
      <c r="G49" s="38">
        <v>3</v>
      </c>
      <c r="H49" s="95">
        <f>SUM(H50:H55)</f>
        <v>518</v>
      </c>
      <c r="I49" s="88">
        <f t="shared" ref="I49:N49" si="48">SUM(I50:I52)</f>
        <v>26</v>
      </c>
      <c r="J49" s="88">
        <f t="shared" si="48"/>
        <v>372</v>
      </c>
      <c r="K49" s="88">
        <f t="shared" si="48"/>
        <v>200</v>
      </c>
      <c r="L49" s="94">
        <f t="shared" si="48"/>
        <v>172</v>
      </c>
      <c r="M49" s="160">
        <f t="shared" si="48"/>
        <v>200</v>
      </c>
      <c r="N49" s="186">
        <f t="shared" si="48"/>
        <v>0</v>
      </c>
      <c r="O49" s="232">
        <f>SUM(O52:O55)</f>
        <v>36</v>
      </c>
      <c r="P49" s="264">
        <f>SUM(P52:P55)</f>
        <v>72</v>
      </c>
      <c r="Q49" s="186">
        <f t="shared" ref="Q49:R49" si="49">SUM(Q50:Q55)</f>
        <v>4</v>
      </c>
      <c r="R49" s="161">
        <f t="shared" si="49"/>
        <v>2</v>
      </c>
      <c r="S49" s="88">
        <f>SUM(S50:S55)</f>
        <v>6</v>
      </c>
      <c r="T49" s="88">
        <f>SUM(T52)</f>
        <v>0</v>
      </c>
      <c r="U49" s="160">
        <f>SUM(U52)</f>
        <v>0</v>
      </c>
      <c r="V49" s="38">
        <f>SUM(V52)</f>
        <v>0</v>
      </c>
      <c r="W49" s="95">
        <f t="shared" ref="W49:AA49" si="50">SUM(W50:W52)</f>
        <v>0</v>
      </c>
      <c r="X49" s="180">
        <f t="shared" si="50"/>
        <v>184</v>
      </c>
      <c r="Y49" s="95">
        <f>SUM(Y50:Y52)</f>
        <v>20</v>
      </c>
      <c r="Z49" s="180">
        <f>SUM(Z50:Z52)</f>
        <v>100</v>
      </c>
      <c r="AA49" s="95">
        <f t="shared" si="50"/>
        <v>6</v>
      </c>
      <c r="AB49" s="180">
        <f>AB50+AB51+AB52</f>
        <v>88</v>
      </c>
      <c r="AC49" s="180">
        <f t="shared" ref="AC49:AD49" si="51">AC50+AC51+AC52</f>
        <v>0</v>
      </c>
      <c r="AD49" s="180">
        <f t="shared" si="51"/>
        <v>0</v>
      </c>
      <c r="AE49" s="156"/>
      <c r="AF49" s="156"/>
    </row>
    <row r="50" spans="1:32" s="154" customFormat="1" ht="19.5" customHeight="1" x14ac:dyDescent="0.15">
      <c r="A50" s="23" t="s">
        <v>69</v>
      </c>
      <c r="B50" s="117" t="s">
        <v>92</v>
      </c>
      <c r="C50" s="162"/>
      <c r="D50" s="152"/>
      <c r="E50" s="434" t="s">
        <v>330</v>
      </c>
      <c r="F50" s="152"/>
      <c r="G50" s="24">
        <v>3</v>
      </c>
      <c r="H50" s="163">
        <f>J50+S50+I50+R50+Q50</f>
        <v>142</v>
      </c>
      <c r="I50" s="93">
        <f>W50+Y50+AA50+AC50</f>
        <v>10</v>
      </c>
      <c r="J50" s="93">
        <f>SUM(L50:N50)</f>
        <v>132</v>
      </c>
      <c r="K50" s="81">
        <f t="shared" ref="K50:K65" si="52">M50</f>
        <v>76</v>
      </c>
      <c r="L50" s="152">
        <f t="shared" ref="L50:L52" si="53">X50+Z50+AB50+AD50-M50</f>
        <v>56</v>
      </c>
      <c r="M50" s="152">
        <v>76</v>
      </c>
      <c r="N50" s="153"/>
      <c r="O50" s="162"/>
      <c r="P50" s="153"/>
      <c r="Q50" s="164"/>
      <c r="R50" s="152"/>
      <c r="S50" s="93"/>
      <c r="T50" s="93"/>
      <c r="U50" s="162"/>
      <c r="V50" s="24"/>
      <c r="W50" s="165"/>
      <c r="X50" s="153">
        <f>100-16+14</f>
        <v>98</v>
      </c>
      <c r="Y50" s="151">
        <v>10</v>
      </c>
      <c r="Z50" s="153">
        <v>34</v>
      </c>
      <c r="AA50" s="151"/>
      <c r="AB50" s="153"/>
      <c r="AC50" s="151"/>
      <c r="AD50" s="153"/>
      <c r="AE50" s="156"/>
      <c r="AF50" s="156"/>
    </row>
    <row r="51" spans="1:32" s="154" customFormat="1" ht="16.149999999999999" customHeight="1" x14ac:dyDescent="0.15">
      <c r="A51" s="25" t="s">
        <v>93</v>
      </c>
      <c r="B51" s="87" t="s">
        <v>94</v>
      </c>
      <c r="C51" s="166"/>
      <c r="D51" s="138"/>
      <c r="E51" s="435"/>
      <c r="F51" s="138"/>
      <c r="G51" s="26">
        <v>3</v>
      </c>
      <c r="H51" s="163">
        <f t="shared" ref="H51:H52" si="54">J51+S51+I51+R51+Q51</f>
        <v>162</v>
      </c>
      <c r="I51" s="93">
        <f t="shared" ref="I51:I52" si="55">W51+Y51+AA51+AC51</f>
        <v>10</v>
      </c>
      <c r="J51" s="93">
        <f>SUM(L51:N51)</f>
        <v>152</v>
      </c>
      <c r="K51" s="81">
        <f t="shared" si="52"/>
        <v>76</v>
      </c>
      <c r="L51" s="138">
        <f t="shared" si="53"/>
        <v>76</v>
      </c>
      <c r="M51" s="138">
        <v>76</v>
      </c>
      <c r="N51" s="140"/>
      <c r="O51" s="166"/>
      <c r="P51" s="140"/>
      <c r="Q51" s="167"/>
      <c r="R51" s="138"/>
      <c r="S51" s="168"/>
      <c r="T51" s="168"/>
      <c r="U51" s="166"/>
      <c r="V51" s="26"/>
      <c r="W51" s="169"/>
      <c r="X51" s="140">
        <v>86</v>
      </c>
      <c r="Y51" s="142">
        <v>10</v>
      </c>
      <c r="Z51" s="140">
        <f>34+32</f>
        <v>66</v>
      </c>
      <c r="AA51" s="142"/>
      <c r="AB51" s="140"/>
      <c r="AC51" s="142"/>
      <c r="AD51" s="140"/>
      <c r="AE51" s="156"/>
      <c r="AF51" s="156"/>
    </row>
    <row r="52" spans="1:32" s="154" customFormat="1" ht="29.45" customHeight="1" x14ac:dyDescent="0.15">
      <c r="A52" s="23" t="s">
        <v>95</v>
      </c>
      <c r="B52" s="117" t="s">
        <v>96</v>
      </c>
      <c r="C52" s="162"/>
      <c r="D52" s="152"/>
      <c r="E52" s="138">
        <v>5</v>
      </c>
      <c r="F52" s="152"/>
      <c r="G52" s="24">
        <v>4</v>
      </c>
      <c r="H52" s="163">
        <f t="shared" si="54"/>
        <v>94</v>
      </c>
      <c r="I52" s="93">
        <f t="shared" si="55"/>
        <v>6</v>
      </c>
      <c r="J52" s="93">
        <f>SUM(L52:N52)</f>
        <v>88</v>
      </c>
      <c r="K52" s="81">
        <f t="shared" si="52"/>
        <v>48</v>
      </c>
      <c r="L52" s="138">
        <f t="shared" si="53"/>
        <v>40</v>
      </c>
      <c r="M52" s="152">
        <v>48</v>
      </c>
      <c r="N52" s="153"/>
      <c r="O52" s="162"/>
      <c r="P52" s="153"/>
      <c r="Q52" s="164"/>
      <c r="R52" s="152"/>
      <c r="S52" s="93"/>
      <c r="T52" s="93"/>
      <c r="U52" s="162"/>
      <c r="V52" s="24"/>
      <c r="W52" s="165"/>
      <c r="X52" s="140"/>
      <c r="Y52" s="142"/>
      <c r="Z52" s="140"/>
      <c r="AA52" s="142">
        <v>6</v>
      </c>
      <c r="AB52" s="140">
        <f>36+52</f>
        <v>88</v>
      </c>
      <c r="AC52" s="142"/>
      <c r="AD52" s="140"/>
      <c r="AE52" s="156"/>
      <c r="AF52" s="156"/>
    </row>
    <row r="53" spans="1:32" s="191" customFormat="1" ht="19.5" customHeight="1" x14ac:dyDescent="0.15">
      <c r="A53" s="113" t="s">
        <v>97</v>
      </c>
      <c r="B53" s="118" t="s">
        <v>3</v>
      </c>
      <c r="C53" s="188"/>
      <c r="D53" s="189"/>
      <c r="E53" s="210">
        <v>5</v>
      </c>
      <c r="F53" s="189"/>
      <c r="G53" s="114"/>
      <c r="H53" s="211">
        <f>J53+T53</f>
        <v>36</v>
      </c>
      <c r="I53" s="249"/>
      <c r="J53" s="212">
        <f>O53</f>
        <v>36</v>
      </c>
      <c r="K53" s="102">
        <f t="shared" si="52"/>
        <v>0</v>
      </c>
      <c r="L53" s="210"/>
      <c r="M53" s="250"/>
      <c r="N53" s="251"/>
      <c r="O53" s="252">
        <f>SUM(U53:AD53)</f>
        <v>36</v>
      </c>
      <c r="P53" s="251"/>
      <c r="Q53" s="253"/>
      <c r="R53" s="250"/>
      <c r="S53" s="249"/>
      <c r="T53" s="249"/>
      <c r="U53" s="252"/>
      <c r="V53" s="254"/>
      <c r="W53" s="255"/>
      <c r="X53" s="213"/>
      <c r="Y53" s="215"/>
      <c r="Z53" s="213"/>
      <c r="AA53" s="215"/>
      <c r="AB53" s="213">
        <v>36</v>
      </c>
      <c r="AC53" s="215"/>
      <c r="AD53" s="190"/>
      <c r="AE53" s="157"/>
      <c r="AF53" s="157"/>
    </row>
    <row r="54" spans="1:32" s="154" customFormat="1" ht="28.5" x14ac:dyDescent="0.15">
      <c r="A54" s="106" t="s">
        <v>98</v>
      </c>
      <c r="B54" s="119" t="s">
        <v>7</v>
      </c>
      <c r="C54" s="192"/>
      <c r="D54" s="193"/>
      <c r="E54" s="325">
        <v>5</v>
      </c>
      <c r="F54" s="193"/>
      <c r="G54" s="107"/>
      <c r="H54" s="194">
        <f t="shared" ref="H54:H66" si="56">J54+S54</f>
        <v>72</v>
      </c>
      <c r="I54" s="108"/>
      <c r="J54" s="195">
        <f>X54+Z54+AB54+AD54+S54</f>
        <v>72</v>
      </c>
      <c r="K54" s="109">
        <f t="shared" si="52"/>
        <v>0</v>
      </c>
      <c r="L54" s="192"/>
      <c r="M54" s="193"/>
      <c r="N54" s="196"/>
      <c r="O54" s="192"/>
      <c r="P54" s="196">
        <f>SUM(U54:AD54)</f>
        <v>72</v>
      </c>
      <c r="Q54" s="197"/>
      <c r="R54" s="193"/>
      <c r="S54" s="108"/>
      <c r="T54" s="108"/>
      <c r="U54" s="192"/>
      <c r="V54" s="107"/>
      <c r="W54" s="198"/>
      <c r="X54" s="199"/>
      <c r="Y54" s="200"/>
      <c r="Z54" s="199"/>
      <c r="AA54" s="200"/>
      <c r="AB54" s="199">
        <v>72</v>
      </c>
      <c r="AC54" s="200"/>
      <c r="AD54" s="199"/>
      <c r="AE54" s="156"/>
      <c r="AF54" s="156"/>
    </row>
    <row r="55" spans="1:32" s="154" customFormat="1" ht="16.5" thickBot="1" x14ac:dyDescent="0.2">
      <c r="A55" s="42" t="s">
        <v>70</v>
      </c>
      <c r="B55" s="120" t="s">
        <v>71</v>
      </c>
      <c r="C55" s="171">
        <v>5</v>
      </c>
      <c r="D55" s="172"/>
      <c r="E55" s="172"/>
      <c r="F55" s="172"/>
      <c r="G55" s="39"/>
      <c r="H55" s="201">
        <f>S55+R55+Q55</f>
        <v>12</v>
      </c>
      <c r="I55" s="96"/>
      <c r="J55" s="202">
        <f>X55+Z55+AB55+AD55+S55+R55+Q55</f>
        <v>12</v>
      </c>
      <c r="K55" s="92">
        <f t="shared" si="52"/>
        <v>0</v>
      </c>
      <c r="L55" s="171"/>
      <c r="M55" s="172"/>
      <c r="N55" s="141"/>
      <c r="O55" s="171"/>
      <c r="P55" s="141"/>
      <c r="Q55" s="173">
        <v>4</v>
      </c>
      <c r="R55" s="172">
        <v>2</v>
      </c>
      <c r="S55" s="96">
        <v>6</v>
      </c>
      <c r="T55" s="96"/>
      <c r="U55" s="171"/>
      <c r="V55" s="39"/>
      <c r="W55" s="174"/>
      <c r="X55" s="141"/>
      <c r="Y55" s="175"/>
      <c r="Z55" s="141"/>
      <c r="AA55" s="175"/>
      <c r="AB55" s="141"/>
      <c r="AC55" s="175"/>
      <c r="AD55" s="141"/>
      <c r="AE55" s="156"/>
      <c r="AF55" s="156"/>
    </row>
    <row r="56" spans="1:32" s="154" customFormat="1" ht="30" customHeight="1" thickBot="1" x14ac:dyDescent="0.2">
      <c r="A56" s="40" t="s">
        <v>72</v>
      </c>
      <c r="B56" s="115" t="s">
        <v>99</v>
      </c>
      <c r="C56" s="203">
        <v>1</v>
      </c>
      <c r="D56" s="204"/>
      <c r="E56" s="204">
        <v>3</v>
      </c>
      <c r="F56" s="204"/>
      <c r="G56" s="41">
        <v>2</v>
      </c>
      <c r="H56" s="205">
        <f>SUM(H57:H61)</f>
        <v>414</v>
      </c>
      <c r="I56" s="97">
        <f t="shared" ref="I56:V56" si="57">SUM(I57:I61)</f>
        <v>18</v>
      </c>
      <c r="J56" s="97">
        <f>SUM(J57:J58)</f>
        <v>240</v>
      </c>
      <c r="K56" s="206">
        <f>SUM(K57:K58)</f>
        <v>116</v>
      </c>
      <c r="L56" s="203">
        <f t="shared" si="57"/>
        <v>124</v>
      </c>
      <c r="M56" s="204">
        <f t="shared" si="57"/>
        <v>116</v>
      </c>
      <c r="N56" s="207">
        <f t="shared" si="57"/>
        <v>30</v>
      </c>
      <c r="O56" s="203">
        <f t="shared" si="57"/>
        <v>72</v>
      </c>
      <c r="P56" s="207">
        <f t="shared" si="57"/>
        <v>72</v>
      </c>
      <c r="Q56" s="208">
        <f t="shared" si="57"/>
        <v>4</v>
      </c>
      <c r="R56" s="204">
        <f t="shared" si="57"/>
        <v>2</v>
      </c>
      <c r="S56" s="97">
        <f>SUM(S57:S61)</f>
        <v>6</v>
      </c>
      <c r="T56" s="97">
        <f t="shared" si="57"/>
        <v>0</v>
      </c>
      <c r="U56" s="203">
        <f t="shared" si="57"/>
        <v>0</v>
      </c>
      <c r="V56" s="41">
        <f t="shared" si="57"/>
        <v>0</v>
      </c>
      <c r="W56" s="205">
        <f t="shared" ref="W56:AA56" si="58">SUM(W57:W58)</f>
        <v>0</v>
      </c>
      <c r="X56" s="207">
        <f t="shared" si="58"/>
        <v>0</v>
      </c>
      <c r="Y56" s="205">
        <f t="shared" si="58"/>
        <v>0</v>
      </c>
      <c r="Z56" s="207">
        <f t="shared" si="58"/>
        <v>0</v>
      </c>
      <c r="AA56" s="205">
        <f t="shared" si="58"/>
        <v>0</v>
      </c>
      <c r="AB56" s="207">
        <f>AB57+AB58</f>
        <v>78</v>
      </c>
      <c r="AC56" s="207">
        <f t="shared" ref="AC56:AD56" si="59">AC57+AC58</f>
        <v>18</v>
      </c>
      <c r="AD56" s="207">
        <f t="shared" si="59"/>
        <v>162</v>
      </c>
      <c r="AE56" s="156"/>
      <c r="AF56" s="156"/>
    </row>
    <row r="57" spans="1:32" s="154" customFormat="1" ht="19.5" customHeight="1" x14ac:dyDescent="0.15">
      <c r="A57" s="23" t="s">
        <v>73</v>
      </c>
      <c r="B57" s="117" t="s">
        <v>100</v>
      </c>
      <c r="C57" s="162"/>
      <c r="D57" s="152"/>
      <c r="E57" s="434" t="s">
        <v>115</v>
      </c>
      <c r="F57" s="152"/>
      <c r="G57" s="24">
        <v>5</v>
      </c>
      <c r="H57" s="163">
        <f>J57+S57+I57+R57+Q57</f>
        <v>170</v>
      </c>
      <c r="I57" s="93">
        <f>Y57+AA57+AC57+W57</f>
        <v>10</v>
      </c>
      <c r="J57" s="93">
        <f>SUM(L57:M57)</f>
        <v>160</v>
      </c>
      <c r="K57" s="81">
        <f t="shared" si="52"/>
        <v>70</v>
      </c>
      <c r="L57" s="152">
        <f>X57+Z57+AB57+AD57-M57</f>
        <v>90</v>
      </c>
      <c r="M57" s="152">
        <v>70</v>
      </c>
      <c r="N57" s="153">
        <v>30</v>
      </c>
      <c r="O57" s="162"/>
      <c r="P57" s="153"/>
      <c r="Q57" s="183"/>
      <c r="R57" s="182"/>
      <c r="S57" s="248"/>
      <c r="T57" s="93"/>
      <c r="U57" s="162"/>
      <c r="V57" s="24"/>
      <c r="W57" s="165"/>
      <c r="X57" s="153"/>
      <c r="Y57" s="151"/>
      <c r="Z57" s="153"/>
      <c r="AA57" s="151"/>
      <c r="AB57" s="153">
        <v>78</v>
      </c>
      <c r="AC57" s="151">
        <v>10</v>
      </c>
      <c r="AD57" s="153">
        <v>82</v>
      </c>
      <c r="AE57" s="156"/>
      <c r="AF57" s="156"/>
    </row>
    <row r="58" spans="1:32" s="154" customFormat="1" ht="15.75" x14ac:dyDescent="0.15">
      <c r="A58" s="25" t="s">
        <v>74</v>
      </c>
      <c r="B58" s="87" t="s">
        <v>101</v>
      </c>
      <c r="C58" s="166"/>
      <c r="D58" s="138"/>
      <c r="E58" s="435"/>
      <c r="F58" s="138"/>
      <c r="G58" s="26">
        <v>5</v>
      </c>
      <c r="H58" s="163">
        <f>J58+S58+I58+R58+Q58</f>
        <v>88</v>
      </c>
      <c r="I58" s="93">
        <f>Y58+AA58+AC58+W58</f>
        <v>8</v>
      </c>
      <c r="J58" s="93">
        <f>SUM(L58:N58)</f>
        <v>80</v>
      </c>
      <c r="K58" s="81">
        <f t="shared" si="52"/>
        <v>46</v>
      </c>
      <c r="L58" s="152">
        <f t="shared" ref="L58" si="60">X58+Z58+AB58+AD58-M58</f>
        <v>34</v>
      </c>
      <c r="M58" s="138">
        <v>46</v>
      </c>
      <c r="N58" s="140"/>
      <c r="O58" s="166"/>
      <c r="P58" s="140"/>
      <c r="Q58" s="169"/>
      <c r="R58" s="138"/>
      <c r="S58" s="168"/>
      <c r="T58" s="168"/>
      <c r="U58" s="166"/>
      <c r="V58" s="26"/>
      <c r="W58" s="169"/>
      <c r="X58" s="140"/>
      <c r="Y58" s="142"/>
      <c r="Z58" s="140"/>
      <c r="AA58" s="142"/>
      <c r="AB58" s="140"/>
      <c r="AC58" s="142">
        <v>8</v>
      </c>
      <c r="AD58" s="140">
        <v>80</v>
      </c>
      <c r="AE58" s="156"/>
      <c r="AF58" s="156"/>
    </row>
    <row r="59" spans="1:32" s="154" customFormat="1" ht="15.75" x14ac:dyDescent="0.15">
      <c r="A59" s="103" t="s">
        <v>75</v>
      </c>
      <c r="B59" s="121" t="s">
        <v>3</v>
      </c>
      <c r="C59" s="209"/>
      <c r="D59" s="210"/>
      <c r="E59" s="210">
        <v>6</v>
      </c>
      <c r="F59" s="210"/>
      <c r="G59" s="104"/>
      <c r="H59" s="211">
        <f>J59+S59</f>
        <v>72</v>
      </c>
      <c r="I59" s="105"/>
      <c r="J59" s="212">
        <f>X59+Z59+AB59+AD59</f>
        <v>72</v>
      </c>
      <c r="K59" s="102">
        <f t="shared" si="52"/>
        <v>0</v>
      </c>
      <c r="L59" s="209"/>
      <c r="M59" s="210"/>
      <c r="N59" s="213"/>
      <c r="O59" s="209">
        <f>SUM(U59:AD59)</f>
        <v>72</v>
      </c>
      <c r="P59" s="213"/>
      <c r="Q59" s="214"/>
      <c r="R59" s="210"/>
      <c r="S59" s="105"/>
      <c r="T59" s="105"/>
      <c r="U59" s="209"/>
      <c r="V59" s="104"/>
      <c r="W59" s="214"/>
      <c r="X59" s="213"/>
      <c r="Y59" s="215"/>
      <c r="Z59" s="213"/>
      <c r="AA59" s="215"/>
      <c r="AB59" s="213"/>
      <c r="AC59" s="215"/>
      <c r="AD59" s="213">
        <v>72</v>
      </c>
      <c r="AE59" s="156"/>
      <c r="AF59" s="156"/>
    </row>
    <row r="60" spans="1:32" s="154" customFormat="1" ht="28.5" x14ac:dyDescent="0.15">
      <c r="A60" s="110" t="s">
        <v>76</v>
      </c>
      <c r="B60" s="122" t="s">
        <v>7</v>
      </c>
      <c r="C60" s="216"/>
      <c r="D60" s="217"/>
      <c r="E60" s="325">
        <v>6</v>
      </c>
      <c r="F60" s="217"/>
      <c r="G60" s="111"/>
      <c r="H60" s="194">
        <f>J60+S60</f>
        <v>72</v>
      </c>
      <c r="I60" s="112"/>
      <c r="J60" s="195">
        <f>X60+Z60+AB60+AD60+S60</f>
        <v>72</v>
      </c>
      <c r="K60" s="109">
        <f t="shared" si="52"/>
        <v>0</v>
      </c>
      <c r="L60" s="216"/>
      <c r="M60" s="217"/>
      <c r="N60" s="199"/>
      <c r="O60" s="216"/>
      <c r="P60" s="199">
        <f>SUM(U60:AD60)</f>
        <v>72</v>
      </c>
      <c r="Q60" s="218"/>
      <c r="R60" s="217"/>
      <c r="S60" s="112"/>
      <c r="T60" s="112"/>
      <c r="U60" s="216"/>
      <c r="V60" s="111"/>
      <c r="W60" s="218"/>
      <c r="X60" s="199"/>
      <c r="Y60" s="200"/>
      <c r="Z60" s="199"/>
      <c r="AA60" s="200"/>
      <c r="AB60" s="199"/>
      <c r="AC60" s="200"/>
      <c r="AD60" s="199">
        <v>72</v>
      </c>
      <c r="AE60" s="156"/>
      <c r="AF60" s="156"/>
    </row>
    <row r="61" spans="1:32" s="154" customFormat="1" ht="16.5" thickBot="1" x14ac:dyDescent="0.2">
      <c r="A61" s="42" t="s">
        <v>77</v>
      </c>
      <c r="B61" s="120" t="s">
        <v>71</v>
      </c>
      <c r="C61" s="171">
        <v>6</v>
      </c>
      <c r="D61" s="172"/>
      <c r="E61" s="172"/>
      <c r="F61" s="172"/>
      <c r="G61" s="39"/>
      <c r="H61" s="201">
        <f>S61+R61+Q61</f>
        <v>12</v>
      </c>
      <c r="I61" s="96"/>
      <c r="J61" s="202">
        <f>X61+Z61+AB61+AD61+S61+R61+Q61</f>
        <v>12</v>
      </c>
      <c r="K61" s="92">
        <f t="shared" si="52"/>
        <v>0</v>
      </c>
      <c r="L61" s="171"/>
      <c r="M61" s="172"/>
      <c r="N61" s="141"/>
      <c r="O61" s="171"/>
      <c r="P61" s="141"/>
      <c r="Q61" s="245">
        <v>4</v>
      </c>
      <c r="R61" s="187">
        <v>2</v>
      </c>
      <c r="S61" s="170">
        <v>6</v>
      </c>
      <c r="T61" s="96"/>
      <c r="U61" s="171"/>
      <c r="V61" s="39"/>
      <c r="W61" s="174"/>
      <c r="X61" s="141"/>
      <c r="Y61" s="175"/>
      <c r="Z61" s="141"/>
      <c r="AA61" s="175"/>
      <c r="AB61" s="141"/>
      <c r="AC61" s="175"/>
      <c r="AD61" s="141"/>
      <c r="AE61" s="156"/>
      <c r="AF61" s="156"/>
    </row>
    <row r="62" spans="1:32" s="154" customFormat="1" ht="43.5" thickBot="1" x14ac:dyDescent="0.2">
      <c r="A62" s="43" t="s">
        <v>78</v>
      </c>
      <c r="B62" s="115" t="s">
        <v>102</v>
      </c>
      <c r="C62" s="232">
        <v>1</v>
      </c>
      <c r="D62" s="233"/>
      <c r="E62" s="233">
        <v>2</v>
      </c>
      <c r="F62" s="233"/>
      <c r="G62" s="264">
        <v>1</v>
      </c>
      <c r="H62" s="95">
        <f>SUM(H63:H65)</f>
        <v>312</v>
      </c>
      <c r="I62" s="88">
        <f>SUM(I63:I65)</f>
        <v>24</v>
      </c>
      <c r="J62" s="88">
        <f>SUM(J63)</f>
        <v>204</v>
      </c>
      <c r="K62" s="94">
        <f>SUM(K63)</f>
        <v>100</v>
      </c>
      <c r="L62" s="160">
        <f t="shared" ref="L62:AD62" si="61">SUM(L63:L65)</f>
        <v>104</v>
      </c>
      <c r="M62" s="161">
        <f t="shared" si="61"/>
        <v>100</v>
      </c>
      <c r="N62" s="180">
        <f t="shared" si="61"/>
        <v>0</v>
      </c>
      <c r="O62" s="160">
        <f t="shared" si="61"/>
        <v>0</v>
      </c>
      <c r="P62" s="180">
        <f t="shared" si="61"/>
        <v>72</v>
      </c>
      <c r="Q62" s="246">
        <f t="shared" si="61"/>
        <v>4</v>
      </c>
      <c r="R62" s="233">
        <f t="shared" si="61"/>
        <v>2</v>
      </c>
      <c r="S62" s="155">
        <f t="shared" si="61"/>
        <v>6</v>
      </c>
      <c r="T62" s="88">
        <f t="shared" si="61"/>
        <v>0</v>
      </c>
      <c r="U62" s="160">
        <f t="shared" si="61"/>
        <v>0</v>
      </c>
      <c r="V62" s="38">
        <f t="shared" si="61"/>
        <v>0</v>
      </c>
      <c r="W62" s="95">
        <f t="shared" si="61"/>
        <v>0</v>
      </c>
      <c r="X62" s="180">
        <f t="shared" si="61"/>
        <v>86</v>
      </c>
      <c r="Y62" s="95">
        <f t="shared" si="61"/>
        <v>24</v>
      </c>
      <c r="Z62" s="180">
        <f>Z63</f>
        <v>118</v>
      </c>
      <c r="AA62" s="95">
        <f t="shared" si="61"/>
        <v>0</v>
      </c>
      <c r="AB62" s="180">
        <f t="shared" si="61"/>
        <v>0</v>
      </c>
      <c r="AC62" s="95">
        <f t="shared" si="61"/>
        <v>0</v>
      </c>
      <c r="AD62" s="180">
        <f t="shared" si="61"/>
        <v>0</v>
      </c>
      <c r="AE62" s="156"/>
      <c r="AF62" s="156"/>
    </row>
    <row r="63" spans="1:32" s="154" customFormat="1" ht="30" x14ac:dyDescent="0.15">
      <c r="A63" s="44" t="s">
        <v>79</v>
      </c>
      <c r="B63" s="117" t="s">
        <v>103</v>
      </c>
      <c r="C63" s="162"/>
      <c r="D63" s="152"/>
      <c r="E63" s="323">
        <v>4</v>
      </c>
      <c r="F63" s="152"/>
      <c r="G63" s="24">
        <v>3</v>
      </c>
      <c r="H63" s="163">
        <f>J63+S63+I63+R63+Q63</f>
        <v>228</v>
      </c>
      <c r="I63" s="93">
        <f>W63+Y63+AA63+AC63</f>
        <v>24</v>
      </c>
      <c r="J63" s="93">
        <f>SUM(L63:N63)</f>
        <v>204</v>
      </c>
      <c r="K63" s="81">
        <f t="shared" si="52"/>
        <v>100</v>
      </c>
      <c r="L63" s="152">
        <f t="shared" ref="L63" si="62">X63+Z63+AB63+AD63-M63</f>
        <v>104</v>
      </c>
      <c r="M63" s="152">
        <v>100</v>
      </c>
      <c r="N63" s="153"/>
      <c r="O63" s="162"/>
      <c r="P63" s="153"/>
      <c r="Q63" s="183"/>
      <c r="R63" s="182"/>
      <c r="S63" s="248"/>
      <c r="T63" s="93"/>
      <c r="U63" s="162"/>
      <c r="V63" s="24"/>
      <c r="W63" s="165"/>
      <c r="X63" s="153">
        <v>86</v>
      </c>
      <c r="Y63" s="151">
        <v>24</v>
      </c>
      <c r="Z63" s="153">
        <v>118</v>
      </c>
      <c r="AA63" s="151"/>
      <c r="AB63" s="153"/>
      <c r="AC63" s="151"/>
      <c r="AD63" s="153"/>
      <c r="AE63" s="156"/>
      <c r="AF63" s="156"/>
    </row>
    <row r="64" spans="1:32" s="154" customFormat="1" ht="28.5" x14ac:dyDescent="0.15">
      <c r="A64" s="110" t="s">
        <v>80</v>
      </c>
      <c r="B64" s="122" t="s">
        <v>7</v>
      </c>
      <c r="C64" s="216"/>
      <c r="D64" s="217"/>
      <c r="E64" s="325">
        <v>4</v>
      </c>
      <c r="F64" s="217"/>
      <c r="G64" s="111"/>
      <c r="H64" s="194">
        <f t="shared" si="56"/>
        <v>72</v>
      </c>
      <c r="I64" s="112"/>
      <c r="J64" s="195">
        <f>P64</f>
        <v>72</v>
      </c>
      <c r="K64" s="109">
        <f t="shared" si="52"/>
        <v>0</v>
      </c>
      <c r="L64" s="216"/>
      <c r="M64" s="217"/>
      <c r="N64" s="199"/>
      <c r="O64" s="216"/>
      <c r="P64" s="199">
        <f>SUM(U64:AD64)</f>
        <v>72</v>
      </c>
      <c r="Q64" s="218"/>
      <c r="R64" s="217"/>
      <c r="S64" s="112"/>
      <c r="T64" s="112"/>
      <c r="U64" s="216"/>
      <c r="V64" s="111"/>
      <c r="W64" s="218"/>
      <c r="X64" s="199"/>
      <c r="Y64" s="200"/>
      <c r="Z64" s="199">
        <v>72</v>
      </c>
      <c r="AA64" s="200"/>
      <c r="AB64" s="199"/>
      <c r="AC64" s="200"/>
      <c r="AD64" s="199"/>
      <c r="AE64" s="156"/>
      <c r="AF64" s="156"/>
    </row>
    <row r="65" spans="1:32" s="154" customFormat="1" ht="16.5" thickBot="1" x14ac:dyDescent="0.2">
      <c r="A65" s="42" t="s">
        <v>104</v>
      </c>
      <c r="B65" s="120" t="s">
        <v>331</v>
      </c>
      <c r="C65" s="171">
        <v>4</v>
      </c>
      <c r="D65" s="172"/>
      <c r="E65" s="172"/>
      <c r="F65" s="172"/>
      <c r="G65" s="39"/>
      <c r="H65" s="201">
        <f>S65+R65+Q65</f>
        <v>12</v>
      </c>
      <c r="I65" s="96"/>
      <c r="J65" s="202">
        <f>X65+Z65+AB65+AD65+S65+R65+Q65</f>
        <v>12</v>
      </c>
      <c r="K65" s="92">
        <f t="shared" si="52"/>
        <v>0</v>
      </c>
      <c r="L65" s="171"/>
      <c r="M65" s="172"/>
      <c r="N65" s="141"/>
      <c r="O65" s="171"/>
      <c r="P65" s="141"/>
      <c r="Q65" s="175">
        <v>4</v>
      </c>
      <c r="R65" s="172">
        <v>2</v>
      </c>
      <c r="S65" s="141">
        <v>6</v>
      </c>
      <c r="T65" s="96"/>
      <c r="U65" s="171"/>
      <c r="V65" s="39"/>
      <c r="W65" s="174"/>
      <c r="X65" s="141"/>
      <c r="Y65" s="175"/>
      <c r="Z65" s="141"/>
      <c r="AA65" s="175"/>
      <c r="AB65" s="141"/>
      <c r="AC65" s="175"/>
      <c r="AD65" s="141"/>
      <c r="AE65" s="156"/>
      <c r="AF65" s="156"/>
    </row>
    <row r="66" spans="1:32" s="154" customFormat="1" ht="16.5" thickBot="1" x14ac:dyDescent="0.2">
      <c r="A66" s="29" t="s">
        <v>23</v>
      </c>
      <c r="B66" s="115" t="s">
        <v>81</v>
      </c>
      <c r="C66" s="160"/>
      <c r="D66" s="161"/>
      <c r="E66" s="161">
        <v>1</v>
      </c>
      <c r="F66" s="161"/>
      <c r="G66" s="38"/>
      <c r="H66" s="95">
        <f t="shared" si="56"/>
        <v>144</v>
      </c>
      <c r="I66" s="88"/>
      <c r="J66" s="88">
        <v>144</v>
      </c>
      <c r="K66" s="178"/>
      <c r="L66" s="176"/>
      <c r="M66" s="177"/>
      <c r="N66" s="179"/>
      <c r="O66" s="160"/>
      <c r="P66" s="180"/>
      <c r="Q66" s="246"/>
      <c r="R66" s="233"/>
      <c r="S66" s="155"/>
      <c r="T66" s="88"/>
      <c r="U66" s="160"/>
      <c r="V66" s="38"/>
      <c r="W66" s="219"/>
      <c r="X66" s="180"/>
      <c r="Y66" s="220"/>
      <c r="Z66" s="180"/>
      <c r="AA66" s="220"/>
      <c r="AB66" s="180"/>
      <c r="AC66" s="220"/>
      <c r="AD66" s="180">
        <v>144</v>
      </c>
      <c r="AE66" s="156"/>
      <c r="AF66" s="156"/>
    </row>
    <row r="67" spans="1:32" s="154" customFormat="1" ht="43.5" thickBot="1" x14ac:dyDescent="0.25">
      <c r="A67" s="29" t="s">
        <v>24</v>
      </c>
      <c r="B67" s="221" t="s">
        <v>82</v>
      </c>
      <c r="C67" s="160"/>
      <c r="D67" s="161"/>
      <c r="E67" s="161">
        <v>6</v>
      </c>
      <c r="F67" s="161"/>
      <c r="G67" s="38"/>
      <c r="H67" s="95">
        <f>SUM(H68:H69)</f>
        <v>216</v>
      </c>
      <c r="I67" s="88"/>
      <c r="J67" s="186">
        <f>SUM(J68:J69)</f>
        <v>216</v>
      </c>
      <c r="K67" s="232"/>
      <c r="L67" s="233"/>
      <c r="M67" s="233"/>
      <c r="N67" s="264"/>
      <c r="O67" s="160"/>
      <c r="P67" s="180"/>
      <c r="Q67" s="186"/>
      <c r="R67" s="161"/>
      <c r="S67" s="88"/>
      <c r="T67" s="88">
        <v>216</v>
      </c>
      <c r="U67" s="160"/>
      <c r="V67" s="38"/>
      <c r="W67" s="219"/>
      <c r="X67" s="180"/>
      <c r="Y67" s="220"/>
      <c r="Z67" s="180"/>
      <c r="AA67" s="220"/>
      <c r="AB67" s="180"/>
      <c r="AC67" s="220"/>
      <c r="AD67" s="180">
        <v>216</v>
      </c>
      <c r="AE67" s="156"/>
      <c r="AF67" s="156"/>
    </row>
    <row r="68" spans="1:32" s="154" customFormat="1" ht="16.5" thickBot="1" x14ac:dyDescent="0.25">
      <c r="A68" s="29" t="s">
        <v>83</v>
      </c>
      <c r="B68" s="221" t="s">
        <v>84</v>
      </c>
      <c r="C68" s="222"/>
      <c r="D68" s="223"/>
      <c r="E68" s="223"/>
      <c r="F68" s="223"/>
      <c r="G68" s="30"/>
      <c r="H68" s="201">
        <v>144</v>
      </c>
      <c r="I68" s="202"/>
      <c r="J68" s="224">
        <v>144</v>
      </c>
      <c r="K68" s="228"/>
      <c r="L68" s="266"/>
      <c r="M68" s="266"/>
      <c r="N68" s="231"/>
      <c r="O68" s="222"/>
      <c r="P68" s="225"/>
      <c r="Q68" s="224"/>
      <c r="R68" s="223"/>
      <c r="S68" s="202"/>
      <c r="T68" s="202">
        <v>144</v>
      </c>
      <c r="U68" s="222"/>
      <c r="V68" s="30"/>
      <c r="W68" s="226"/>
      <c r="X68" s="225"/>
      <c r="Y68" s="227"/>
      <c r="Z68" s="225"/>
      <c r="AA68" s="227"/>
      <c r="AB68" s="225"/>
      <c r="AC68" s="227"/>
      <c r="AD68" s="225"/>
      <c r="AE68" s="156"/>
      <c r="AF68" s="156"/>
    </row>
    <row r="69" spans="1:32" s="154" customFormat="1" ht="16.5" thickBot="1" x14ac:dyDescent="0.25">
      <c r="A69" s="29" t="s">
        <v>25</v>
      </c>
      <c r="B69" s="221" t="s">
        <v>85</v>
      </c>
      <c r="C69" s="222"/>
      <c r="D69" s="223"/>
      <c r="E69" s="223"/>
      <c r="F69" s="223"/>
      <c r="G69" s="30"/>
      <c r="H69" s="201">
        <v>72</v>
      </c>
      <c r="I69" s="202"/>
      <c r="J69" s="224">
        <v>72</v>
      </c>
      <c r="K69" s="228"/>
      <c r="L69" s="266"/>
      <c r="M69" s="266"/>
      <c r="N69" s="231"/>
      <c r="O69" s="222"/>
      <c r="P69" s="225"/>
      <c r="Q69" s="224"/>
      <c r="R69" s="223"/>
      <c r="S69" s="202"/>
      <c r="T69" s="202">
        <v>72</v>
      </c>
      <c r="U69" s="228"/>
      <c r="V69" s="229"/>
      <c r="W69" s="230"/>
      <c r="X69" s="231"/>
      <c r="Y69" s="228"/>
      <c r="Z69" s="231"/>
      <c r="AA69" s="228"/>
      <c r="AB69" s="231"/>
      <c r="AC69" s="228"/>
      <c r="AD69" s="231"/>
      <c r="AE69" s="156"/>
      <c r="AF69" s="156"/>
    </row>
    <row r="70" spans="1:32" s="154" customFormat="1" ht="16.5" thickBot="1" x14ac:dyDescent="0.2">
      <c r="A70" s="432" t="s">
        <v>86</v>
      </c>
      <c r="B70" s="433"/>
      <c r="C70" s="232"/>
      <c r="D70" s="233"/>
      <c r="E70" s="233"/>
      <c r="F70" s="233"/>
      <c r="G70" s="22"/>
      <c r="H70" s="234"/>
      <c r="I70" s="234"/>
      <c r="J70" s="234"/>
      <c r="K70" s="235"/>
      <c r="L70" s="235"/>
      <c r="M70" s="235"/>
      <c r="N70" s="235"/>
      <c r="O70" s="235"/>
      <c r="P70" s="235"/>
      <c r="Q70" s="236"/>
      <c r="R70" s="237"/>
      <c r="S70" s="238"/>
      <c r="T70" s="235"/>
      <c r="U70" s="239">
        <f t="shared" ref="U70:AD70" si="63">U25+U4</f>
        <v>0</v>
      </c>
      <c r="V70" s="240">
        <f t="shared" si="63"/>
        <v>0</v>
      </c>
      <c r="W70" s="234">
        <f t="shared" si="63"/>
        <v>24</v>
      </c>
      <c r="X70" s="239">
        <f t="shared" si="63"/>
        <v>552</v>
      </c>
      <c r="Y70" s="234">
        <f t="shared" si="63"/>
        <v>88</v>
      </c>
      <c r="Z70" s="239">
        <f t="shared" si="63"/>
        <v>668</v>
      </c>
      <c r="AA70" s="234">
        <f t="shared" si="63"/>
        <v>14</v>
      </c>
      <c r="AB70" s="239">
        <f t="shared" si="63"/>
        <v>454</v>
      </c>
      <c r="AC70" s="234">
        <f t="shared" si="63"/>
        <v>30</v>
      </c>
      <c r="AD70" s="239">
        <f t="shared" si="63"/>
        <v>438</v>
      </c>
      <c r="AE70" s="156"/>
      <c r="AF70" s="156"/>
    </row>
    <row r="71" spans="1:32" s="154" customFormat="1" ht="30.75" customHeight="1" thickBot="1" x14ac:dyDescent="0.2">
      <c r="A71" s="31"/>
      <c r="B71" s="123"/>
      <c r="C71" s="32"/>
      <c r="D71" s="32"/>
      <c r="E71" s="32"/>
      <c r="F71" s="32"/>
      <c r="G71" s="32"/>
      <c r="H71" s="241"/>
      <c r="I71" s="241"/>
      <c r="J71" s="438" t="s">
        <v>5</v>
      </c>
      <c r="K71" s="439"/>
      <c r="L71" s="242"/>
      <c r="M71" s="241"/>
      <c r="N71" s="241"/>
      <c r="O71" s="241"/>
      <c r="P71" s="241"/>
      <c r="Q71" s="241"/>
      <c r="R71" s="241"/>
      <c r="S71" s="241"/>
      <c r="T71" s="241"/>
      <c r="U71" s="243">
        <f>U70/17</f>
        <v>0</v>
      </c>
      <c r="V71" s="244">
        <f>V70/22</f>
        <v>0</v>
      </c>
      <c r="W71" s="428">
        <f>(W70+X70)/16</f>
        <v>36</v>
      </c>
      <c r="X71" s="429"/>
      <c r="Y71" s="428">
        <f>(Y70+Z70)/24</f>
        <v>31.5</v>
      </c>
      <c r="Z71" s="429"/>
      <c r="AA71" s="428">
        <f>(AA70+AB70)/16</f>
        <v>29.25</v>
      </c>
      <c r="AB71" s="429"/>
      <c r="AC71" s="428">
        <f>(AC70+AD70)/9</f>
        <v>52</v>
      </c>
      <c r="AD71" s="429"/>
      <c r="AE71" s="156"/>
      <c r="AF71" s="156"/>
    </row>
    <row r="72" spans="1:32" s="33" customFormat="1" ht="25.5" customHeight="1" x14ac:dyDescent="0.15">
      <c r="B72" s="124"/>
      <c r="C72" s="34"/>
      <c r="D72" s="34"/>
      <c r="E72" s="326"/>
      <c r="F72" s="34"/>
      <c r="G72" s="34"/>
      <c r="J72" s="440"/>
      <c r="K72" s="441"/>
      <c r="L72" s="451" t="s">
        <v>105</v>
      </c>
      <c r="M72" s="452"/>
      <c r="N72" s="452"/>
      <c r="O72" s="452"/>
      <c r="P72" s="452"/>
      <c r="Q72" s="452"/>
      <c r="R72" s="452"/>
      <c r="S72" s="452"/>
      <c r="T72" s="452"/>
      <c r="U72" s="47">
        <v>612</v>
      </c>
      <c r="V72" s="48">
        <v>792</v>
      </c>
      <c r="W72" s="49"/>
      <c r="X72" s="50">
        <v>576</v>
      </c>
      <c r="Y72" s="51"/>
      <c r="Z72" s="50">
        <v>720</v>
      </c>
      <c r="AA72" s="51"/>
      <c r="AB72" s="50">
        <v>504</v>
      </c>
      <c r="AC72" s="51"/>
      <c r="AD72" s="50">
        <v>324</v>
      </c>
    </row>
    <row r="73" spans="1:32" s="33" customFormat="1" ht="15.75" customHeight="1" x14ac:dyDescent="0.15">
      <c r="B73" s="21"/>
      <c r="E73" s="327"/>
      <c r="J73" s="440"/>
      <c r="K73" s="441"/>
      <c r="L73" s="436" t="s">
        <v>106</v>
      </c>
      <c r="M73" s="437"/>
      <c r="N73" s="437"/>
      <c r="O73" s="437"/>
      <c r="P73" s="437"/>
      <c r="Q73" s="437"/>
      <c r="R73" s="437"/>
      <c r="S73" s="437"/>
      <c r="T73" s="437"/>
      <c r="U73" s="52"/>
      <c r="V73" s="53"/>
      <c r="W73" s="54"/>
      <c r="X73" s="55"/>
      <c r="Y73" s="52"/>
      <c r="Z73" s="55"/>
      <c r="AA73" s="52"/>
      <c r="AB73" s="55">
        <v>36</v>
      </c>
      <c r="AC73" s="52"/>
      <c r="AD73" s="55">
        <v>72</v>
      </c>
    </row>
    <row r="74" spans="1:32" s="33" customFormat="1" ht="14.25" customHeight="1" x14ac:dyDescent="0.15">
      <c r="A74" s="34"/>
      <c r="B74" s="124"/>
      <c r="C74" s="34"/>
      <c r="D74" s="34"/>
      <c r="E74" s="326"/>
      <c r="F74" s="34"/>
      <c r="G74" s="34"/>
      <c r="J74" s="440"/>
      <c r="K74" s="441"/>
      <c r="L74" s="453" t="s">
        <v>107</v>
      </c>
      <c r="M74" s="454"/>
      <c r="N74" s="454"/>
      <c r="O74" s="454"/>
      <c r="P74" s="454"/>
      <c r="Q74" s="454"/>
      <c r="R74" s="454"/>
      <c r="S74" s="454"/>
      <c r="T74" s="454"/>
      <c r="U74" s="52"/>
      <c r="V74" s="53"/>
      <c r="W74" s="54"/>
      <c r="X74" s="55"/>
      <c r="Y74" s="52"/>
      <c r="Z74" s="55">
        <v>72</v>
      </c>
      <c r="AA74" s="52"/>
      <c r="AB74" s="55">
        <v>72</v>
      </c>
      <c r="AC74" s="52"/>
      <c r="AD74" s="55">
        <v>72</v>
      </c>
    </row>
    <row r="75" spans="1:32" s="33" customFormat="1" ht="15" customHeight="1" x14ac:dyDescent="0.15">
      <c r="B75" s="125"/>
      <c r="E75" s="327"/>
      <c r="J75" s="440"/>
      <c r="K75" s="441"/>
      <c r="L75" s="436" t="s">
        <v>108</v>
      </c>
      <c r="M75" s="437"/>
      <c r="N75" s="437"/>
      <c r="O75" s="437"/>
      <c r="P75" s="437"/>
      <c r="Q75" s="437"/>
      <c r="R75" s="437"/>
      <c r="S75" s="437"/>
      <c r="T75" s="437"/>
      <c r="U75" s="52"/>
      <c r="V75" s="53">
        <v>4</v>
      </c>
      <c r="W75" s="54"/>
      <c r="X75" s="55">
        <f>(C39+C35+C36)/3</f>
        <v>3</v>
      </c>
      <c r="Y75" s="52"/>
      <c r="Z75" s="55">
        <f>(C34+C40+C65)/4</f>
        <v>3</v>
      </c>
      <c r="AA75" s="52"/>
      <c r="AB75" s="55">
        <f>(C55+C43+C38)/5</f>
        <v>3</v>
      </c>
      <c r="AC75" s="52"/>
      <c r="AD75" s="55">
        <f>(C61+C46+C28)/6</f>
        <v>3</v>
      </c>
    </row>
    <row r="76" spans="1:32" s="33" customFormat="1" ht="12.75" x14ac:dyDescent="0.15">
      <c r="B76" s="125"/>
      <c r="E76" s="327"/>
      <c r="J76" s="440"/>
      <c r="K76" s="441"/>
      <c r="L76" s="436" t="s">
        <v>109</v>
      </c>
      <c r="M76" s="437"/>
      <c r="N76" s="437"/>
      <c r="O76" s="437"/>
      <c r="P76" s="437"/>
      <c r="Q76" s="437"/>
      <c r="R76" s="437"/>
      <c r="S76" s="437"/>
      <c r="T76" s="437"/>
      <c r="U76" s="52">
        <v>1</v>
      </c>
      <c r="V76" s="53">
        <v>8</v>
      </c>
      <c r="W76" s="54"/>
      <c r="X76" s="55">
        <f>(E27)/3</f>
        <v>1</v>
      </c>
      <c r="Y76" s="52"/>
      <c r="Z76" s="55">
        <f>(E32+E29+E37+E41+E44+E45+4+E63+E64)/4</f>
        <v>9</v>
      </c>
      <c r="AA76" s="52"/>
      <c r="AB76" s="55">
        <f>(E42+E47+E52+E54+E53)/5</f>
        <v>5</v>
      </c>
      <c r="AC76" s="52"/>
      <c r="AD76" s="55">
        <f>(E31+6+E59+E60+E67)/6</f>
        <v>5</v>
      </c>
    </row>
    <row r="77" spans="1:32" s="33" customFormat="1" ht="12.75" x14ac:dyDescent="0.15">
      <c r="B77" s="125"/>
      <c r="E77" s="327"/>
      <c r="J77" s="440"/>
      <c r="K77" s="441"/>
      <c r="L77" s="436" t="s">
        <v>131</v>
      </c>
      <c r="M77" s="437"/>
      <c r="N77" s="437"/>
      <c r="O77" s="437"/>
      <c r="P77" s="437"/>
      <c r="Q77" s="437"/>
      <c r="R77" s="437"/>
      <c r="S77" s="437"/>
      <c r="T77" s="444"/>
      <c r="U77" s="98"/>
      <c r="V77" s="99" t="s">
        <v>130</v>
      </c>
      <c r="W77" s="100"/>
      <c r="X77" s="101"/>
      <c r="Y77" s="98"/>
      <c r="Z77" s="101"/>
      <c r="AA77" s="98"/>
      <c r="AB77" s="101"/>
      <c r="AC77" s="98"/>
      <c r="AD77" s="101"/>
    </row>
    <row r="78" spans="1:32" s="33" customFormat="1" ht="12" customHeight="1" thickBot="1" x14ac:dyDescent="0.2">
      <c r="B78" s="125"/>
      <c r="E78" s="327"/>
      <c r="J78" s="442"/>
      <c r="K78" s="443"/>
      <c r="L78" s="436" t="s">
        <v>110</v>
      </c>
      <c r="M78" s="437"/>
      <c r="N78" s="437"/>
      <c r="O78" s="437"/>
      <c r="P78" s="437"/>
      <c r="Q78" s="437"/>
      <c r="R78" s="437"/>
      <c r="S78" s="437"/>
      <c r="T78" s="437"/>
      <c r="U78" s="56">
        <v>2</v>
      </c>
      <c r="V78" s="57"/>
      <c r="W78" s="58"/>
      <c r="X78" s="59">
        <v>4</v>
      </c>
      <c r="Y78" s="56"/>
      <c r="Z78" s="59">
        <v>2</v>
      </c>
      <c r="AA78" s="56"/>
      <c r="AB78" s="59">
        <v>4</v>
      </c>
      <c r="AC78" s="56"/>
      <c r="AD78" s="59"/>
    </row>
  </sheetData>
  <mergeCells count="33">
    <mergeCell ref="A1:AD2"/>
    <mergeCell ref="A3:A6"/>
    <mergeCell ref="B3:B6"/>
    <mergeCell ref="H3:H6"/>
    <mergeCell ref="U3:AD4"/>
    <mergeCell ref="I4:I6"/>
    <mergeCell ref="J5:J6"/>
    <mergeCell ref="L5:N5"/>
    <mergeCell ref="T4:T6"/>
    <mergeCell ref="O5:P5"/>
    <mergeCell ref="C3:G5"/>
    <mergeCell ref="I3:T3"/>
    <mergeCell ref="W5:Z5"/>
    <mergeCell ref="AA5:AD5"/>
    <mergeCell ref="J4:P4"/>
    <mergeCell ref="U5:V5"/>
    <mergeCell ref="Q4:S5"/>
    <mergeCell ref="L72:T72"/>
    <mergeCell ref="L73:T73"/>
    <mergeCell ref="L74:T74"/>
    <mergeCell ref="L75:T75"/>
    <mergeCell ref="L76:T76"/>
    <mergeCell ref="L78:T78"/>
    <mergeCell ref="J71:K78"/>
    <mergeCell ref="L77:T77"/>
    <mergeCell ref="W71:X71"/>
    <mergeCell ref="Y71:Z71"/>
    <mergeCell ref="AA71:AB71"/>
    <mergeCell ref="AC71:AD71"/>
    <mergeCell ref="A25:B25"/>
    <mergeCell ref="A70:B70"/>
    <mergeCell ref="E57:E58"/>
    <mergeCell ref="E50:E5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 </vt:lpstr>
      <vt:lpstr>4. План уч проц ООО</vt:lpstr>
      <vt:lpstr>Start</vt:lpstr>
      <vt:lpstr>'2, 3. К график, Сводные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Анна А. Щукина</cp:lastModifiedBy>
  <cp:lastPrinted>2020-11-11T07:13:16Z</cp:lastPrinted>
  <dcterms:created xsi:type="dcterms:W3CDTF">2011-05-05T04:03:53Z</dcterms:created>
  <dcterms:modified xsi:type="dcterms:W3CDTF">2025-04-15T07:11:33Z</dcterms:modified>
</cp:coreProperties>
</file>