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-105" yWindow="-105" windowWidth="23250" windowHeight="12570" tabRatio="750" activeTab="2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ООО'!$A$1:$AG$86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6" i="19"/>
  <c r="AI34"/>
  <c r="AI35"/>
  <c r="AI33"/>
  <c r="AB36"/>
  <c r="AB34"/>
  <c r="AB35"/>
  <c r="AB33"/>
  <c r="P36"/>
  <c r="J36"/>
  <c r="V78" i="21"/>
  <c r="O8"/>
  <c r="N8"/>
  <c r="I8"/>
  <c r="J8"/>
  <c r="K8"/>
  <c r="L8"/>
  <c r="M8"/>
  <c r="Q8"/>
  <c r="R8"/>
  <c r="S8"/>
  <c r="I9"/>
  <c r="J9"/>
  <c r="K9"/>
  <c r="L9"/>
  <c r="M9"/>
  <c r="N9"/>
  <c r="O9"/>
  <c r="Q9"/>
  <c r="R9"/>
  <c r="J69"/>
  <c r="J63"/>
  <c r="J57"/>
  <c r="J50"/>
  <c r="O48"/>
  <c r="O49"/>
  <c r="N49"/>
  <c r="W63"/>
  <c r="X63"/>
  <c r="Y63"/>
  <c r="Z63"/>
  <c r="AA63"/>
  <c r="AB63"/>
  <c r="AC63"/>
  <c r="AD63"/>
  <c r="AE63"/>
  <c r="AF63"/>
  <c r="AG63"/>
  <c r="W69"/>
  <c r="X69"/>
  <c r="Y69"/>
  <c r="Z69"/>
  <c r="AA69"/>
  <c r="AB69"/>
  <c r="AC69"/>
  <c r="AD69"/>
  <c r="AE69"/>
  <c r="AF69"/>
  <c r="AG69"/>
  <c r="I69"/>
  <c r="K69"/>
  <c r="L69"/>
  <c r="M69"/>
  <c r="N69"/>
  <c r="O69"/>
  <c r="P69"/>
  <c r="Q69"/>
  <c r="R69"/>
  <c r="I63"/>
  <c r="K63"/>
  <c r="L63"/>
  <c r="M63"/>
  <c r="N63"/>
  <c r="O63"/>
  <c r="P63"/>
  <c r="Q63"/>
  <c r="R63"/>
  <c r="K57"/>
  <c r="L57"/>
  <c r="M57"/>
  <c r="N57"/>
  <c r="O57"/>
  <c r="P57"/>
  <c r="Q57"/>
  <c r="R57"/>
  <c r="I57"/>
  <c r="H57"/>
  <c r="W50"/>
  <c r="X50"/>
  <c r="Y50"/>
  <c r="Z50"/>
  <c r="AA50"/>
  <c r="AB50"/>
  <c r="AC50"/>
  <c r="AD50"/>
  <c r="AE50"/>
  <c r="AF50"/>
  <c r="AG50"/>
  <c r="V50"/>
  <c r="M50"/>
  <c r="N50"/>
  <c r="O50"/>
  <c r="P50"/>
  <c r="Q50"/>
  <c r="R50"/>
  <c r="K50"/>
  <c r="L50"/>
  <c r="H50"/>
  <c r="M34"/>
  <c r="N34"/>
  <c r="O34"/>
  <c r="P34"/>
  <c r="P9" s="1"/>
  <c r="P8" s="1"/>
  <c r="Q34"/>
  <c r="R34"/>
  <c r="S34"/>
  <c r="T34"/>
  <c r="U34"/>
  <c r="V34"/>
  <c r="W34"/>
  <c r="X34"/>
  <c r="Y34"/>
  <c r="Z34"/>
  <c r="AA34"/>
  <c r="AB34"/>
  <c r="AC34"/>
  <c r="AD34"/>
  <c r="AE34"/>
  <c r="AF34"/>
  <c r="AG34"/>
  <c r="L34"/>
  <c r="K34"/>
  <c r="J34"/>
  <c r="I34"/>
  <c r="I24"/>
  <c r="J24"/>
  <c r="K24"/>
  <c r="L24"/>
  <c r="M24"/>
  <c r="N24"/>
  <c r="O24"/>
  <c r="P24"/>
  <c r="Q24"/>
  <c r="R24"/>
  <c r="S24"/>
  <c r="T24"/>
  <c r="U24"/>
  <c r="H24"/>
  <c r="O67"/>
  <c r="N66"/>
  <c r="J53"/>
  <c r="I50"/>
  <c r="J30"/>
  <c r="L26"/>
  <c r="K26"/>
  <c r="J26"/>
  <c r="K11"/>
  <c r="H10"/>
  <c r="U20"/>
  <c r="T20"/>
  <c r="H12"/>
  <c r="W26"/>
  <c r="J15"/>
  <c r="P11" l="1"/>
  <c r="O76"/>
  <c r="I10"/>
  <c r="P10"/>
  <c r="I11"/>
  <c r="L11"/>
  <c r="M11"/>
  <c r="M10" s="1"/>
  <c r="N11"/>
  <c r="N10" s="1"/>
  <c r="O11"/>
  <c r="O10" s="1"/>
  <c r="Q11"/>
  <c r="Q10" s="1"/>
  <c r="R11"/>
  <c r="S11"/>
  <c r="T11"/>
  <c r="U11"/>
  <c r="M26"/>
  <c r="N26"/>
  <c r="O26"/>
  <c r="P26"/>
  <c r="Q26"/>
  <c r="R26"/>
  <c r="S26"/>
  <c r="T26"/>
  <c r="U26"/>
  <c r="V26"/>
  <c r="Y26"/>
  <c r="Z26"/>
  <c r="AA26"/>
  <c r="AB26"/>
  <c r="AC26"/>
  <c r="AD26"/>
  <c r="AE26"/>
  <c r="AF26"/>
  <c r="AG26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U48"/>
  <c r="S49"/>
  <c r="S48" s="1"/>
  <c r="T49"/>
  <c r="T48" s="1"/>
  <c r="U49"/>
  <c r="I36"/>
  <c r="I38"/>
  <c r="I39"/>
  <c r="I40"/>
  <c r="I41"/>
  <c r="I42"/>
  <c r="I43"/>
  <c r="I44"/>
  <c r="I45"/>
  <c r="I46"/>
  <c r="I47"/>
  <c r="I35"/>
  <c r="I30"/>
  <c r="I31"/>
  <c r="I28"/>
  <c r="I29"/>
  <c r="I27"/>
  <c r="V69"/>
  <c r="AA39"/>
  <c r="AC90"/>
  <c r="I26" l="1"/>
  <c r="AA90" l="1"/>
  <c r="AE58" l="1"/>
  <c r="AF65"/>
  <c r="I65" s="1"/>
  <c r="AB37"/>
  <c r="I37" s="1"/>
  <c r="AC37"/>
  <c r="AE90"/>
  <c r="Z70"/>
  <c r="AA70"/>
  <c r="AG90"/>
  <c r="J59" l="1"/>
  <c r="M49"/>
  <c r="M48" s="1"/>
  <c r="L49"/>
  <c r="L48" s="1"/>
  <c r="O73"/>
  <c r="O61"/>
  <c r="O55"/>
  <c r="N72"/>
  <c r="N60"/>
  <c r="N54"/>
  <c r="V63"/>
  <c r="AF57"/>
  <c r="AE57"/>
  <c r="AD57"/>
  <c r="AC57"/>
  <c r="AB57"/>
  <c r="AA57"/>
  <c r="Z57"/>
  <c r="AG57"/>
  <c r="AG49" s="1"/>
  <c r="AG48" s="1"/>
  <c r="X49" l="1"/>
  <c r="X48" s="1"/>
  <c r="X9" s="1"/>
  <c r="X8" s="1"/>
  <c r="W49"/>
  <c r="W48" s="1"/>
  <c r="W9" s="1"/>
  <c r="W8" s="1"/>
  <c r="AE49"/>
  <c r="AE48" s="1"/>
  <c r="AE9" s="1"/>
  <c r="AE8" s="1"/>
  <c r="AB49"/>
  <c r="AB48" s="1"/>
  <c r="AB9" s="1"/>
  <c r="AB8" s="1"/>
  <c r="AF49"/>
  <c r="AF48" s="1"/>
  <c r="AF9" s="1"/>
  <c r="AF8" s="1"/>
  <c r="Y49"/>
  <c r="Y48" s="1"/>
  <c r="Y9" s="1"/>
  <c r="Y8" s="1"/>
  <c r="V49"/>
  <c r="V48" s="1"/>
  <c r="V9" s="1"/>
  <c r="V8" s="1"/>
  <c r="Z49"/>
  <c r="Z48" s="1"/>
  <c r="Z9" s="1"/>
  <c r="Z8" s="1"/>
  <c r="AD49"/>
  <c r="AD48" s="1"/>
  <c r="AD9" s="1"/>
  <c r="AD8" s="1"/>
  <c r="N48"/>
  <c r="AA49"/>
  <c r="AA48" s="1"/>
  <c r="AA9" s="1"/>
  <c r="AA8" s="1"/>
  <c r="AC49"/>
  <c r="AC48" s="1"/>
  <c r="AC9"/>
  <c r="AC8" s="1"/>
  <c r="AG9"/>
  <c r="AG8" s="1"/>
  <c r="I33"/>
  <c r="H28"/>
  <c r="I51"/>
  <c r="I52"/>
  <c r="I53"/>
  <c r="H53" s="1"/>
  <c r="I58"/>
  <c r="I59"/>
  <c r="H59" s="1"/>
  <c r="I64"/>
  <c r="I70"/>
  <c r="I71"/>
  <c r="J28"/>
  <c r="K28" s="1"/>
  <c r="J29"/>
  <c r="J31"/>
  <c r="J33"/>
  <c r="J32" s="1"/>
  <c r="J35"/>
  <c r="H35" s="1"/>
  <c r="J36"/>
  <c r="J37"/>
  <c r="H37" s="1"/>
  <c r="J38"/>
  <c r="J39"/>
  <c r="J40"/>
  <c r="J41"/>
  <c r="J42"/>
  <c r="H42" s="1"/>
  <c r="J43"/>
  <c r="J44"/>
  <c r="J45"/>
  <c r="J46"/>
  <c r="J47"/>
  <c r="J51"/>
  <c r="J52"/>
  <c r="J54"/>
  <c r="H54" s="1"/>
  <c r="J55"/>
  <c r="H55" s="1"/>
  <c r="J56"/>
  <c r="H56" s="1"/>
  <c r="J58"/>
  <c r="J60"/>
  <c r="H60" s="1"/>
  <c r="J61"/>
  <c r="H61" s="1"/>
  <c r="J62"/>
  <c r="H62" s="1"/>
  <c r="J64"/>
  <c r="J65"/>
  <c r="H65" s="1"/>
  <c r="J66"/>
  <c r="H66" s="1"/>
  <c r="J67"/>
  <c r="H67" s="1"/>
  <c r="J68"/>
  <c r="H68" s="1"/>
  <c r="J70"/>
  <c r="J71"/>
  <c r="J72"/>
  <c r="H72" s="1"/>
  <c r="J73"/>
  <c r="H73" s="1"/>
  <c r="J74"/>
  <c r="H74" s="1"/>
  <c r="J75"/>
  <c r="H75" s="1"/>
  <c r="J76"/>
  <c r="J77"/>
  <c r="J27"/>
  <c r="H19"/>
  <c r="H69" l="1"/>
  <c r="AE88"/>
  <c r="K27"/>
  <c r="I32"/>
  <c r="H33"/>
  <c r="H32" s="1"/>
  <c r="W78"/>
  <c r="J49"/>
  <c r="J48" s="1"/>
  <c r="H64"/>
  <c r="H43"/>
  <c r="H31"/>
  <c r="H29"/>
  <c r="H36"/>
  <c r="H41"/>
  <c r="H38"/>
  <c r="H34" s="1"/>
  <c r="H39"/>
  <c r="H51"/>
  <c r="H27"/>
  <c r="H52"/>
  <c r="H30"/>
  <c r="H70"/>
  <c r="H58"/>
  <c r="H71"/>
  <c r="AA78"/>
  <c r="H47"/>
  <c r="H44"/>
  <c r="H40"/>
  <c r="H45"/>
  <c r="H46"/>
  <c r="K59"/>
  <c r="Q49"/>
  <c r="Q48" s="1"/>
  <c r="P49"/>
  <c r="P48" s="1"/>
  <c r="R49"/>
  <c r="R48" s="1"/>
  <c r="Z78"/>
  <c r="AB78"/>
  <c r="AC78"/>
  <c r="AD78"/>
  <c r="AE78"/>
  <c r="AF78"/>
  <c r="AG78"/>
  <c r="H9" l="1"/>
  <c r="H8" s="1"/>
  <c r="H63"/>
  <c r="H49" s="1"/>
  <c r="H48" s="1"/>
  <c r="H26"/>
  <c r="I49"/>
  <c r="I48" s="1"/>
  <c r="AC88"/>
  <c r="AC89" s="1"/>
  <c r="AG88"/>
  <c r="AG89" s="1"/>
  <c r="AE89"/>
  <c r="AA88"/>
  <c r="AA89" s="1"/>
  <c r="X78"/>
  <c r="Y78"/>
  <c r="J23"/>
  <c r="J22"/>
  <c r="H22" s="1"/>
  <c r="J21"/>
  <c r="H21" s="1"/>
  <c r="U10"/>
  <c r="U9" s="1"/>
  <c r="T10"/>
  <c r="T9" s="1"/>
  <c r="S20"/>
  <c r="S10" s="1"/>
  <c r="S9" s="1"/>
  <c r="R20"/>
  <c r="R10" s="1"/>
  <c r="L20"/>
  <c r="L10" s="1"/>
  <c r="K20"/>
  <c r="K10" s="1"/>
  <c r="J18"/>
  <c r="H18" s="1"/>
  <c r="J17"/>
  <c r="H17" s="1"/>
  <c r="J16"/>
  <c r="H16" s="1"/>
  <c r="H15"/>
  <c r="J14"/>
  <c r="H14" s="1"/>
  <c r="J13"/>
  <c r="H13" s="1"/>
  <c r="J12"/>
  <c r="H11" l="1"/>
  <c r="J11"/>
  <c r="J20"/>
  <c r="H23"/>
  <c r="H20" s="1"/>
  <c r="J10" l="1"/>
  <c r="K64"/>
  <c r="K70" l="1"/>
  <c r="K49" l="1"/>
  <c r="K48" s="1"/>
  <c r="AG82"/>
  <c r="BC36" i="19"/>
  <c r="AP36"/>
  <c r="S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T78" i="21"/>
  <c r="U78" l="1"/>
  <c r="D32" i="19"/>
  <c r="BF35"/>
  <c r="BF33"/>
  <c r="D34"/>
  <c r="B36"/>
  <c r="BF36" l="1"/>
  <c r="D36"/>
</calcChain>
</file>

<file path=xl/sharedStrings.xml><?xml version="1.0" encoding="utf-8"?>
<sst xmlns="http://schemas.openxmlformats.org/spreadsheetml/2006/main" count="437" uniqueCount="334">
  <si>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</si>
  <si>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</si>
  <si>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</si>
  <si>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</si>
  <si>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</si>
  <si>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</si>
  <si>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</si>
  <si>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</si>
  <si>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</si>
  <si>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</si>
  <si>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</si>
  <si>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</si>
  <si>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</si>
  <si>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</si>
  <si>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</si>
  <si>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</si>
  <si>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</si>
  <si>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</si>
  <si>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</si>
  <si>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</si>
  <si>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</si>
  <si>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</si>
  <si>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</si>
  <si>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</si>
  <si>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</si>
  <si>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</si>
  <si>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</si>
  <si>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</si>
  <si>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</si>
  <si>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</si>
  <si>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</si>
  <si>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</si>
  <si>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</si>
  <si>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</si>
  <si>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</si>
  <si>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</si>
  <si>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</si>
  <si>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</si>
  <si>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</si>
  <si>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</si>
  <si>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</si>
  <si>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</si>
  <si>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</si>
  <si>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</si>
  <si>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</si>
  <si>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</si>
  <si>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</si>
  <si>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</si>
  <si>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</si>
  <si>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</si>
  <si>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</si>
  <si>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</si>
  <si>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</si>
  <si>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</si>
  <si>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</si>
  <si>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</si>
  <si>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</si>
  <si>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</si>
  <si>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</si>
  <si>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</si>
  <si>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</si>
  <si>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</si>
  <si>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</si>
  <si>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</si>
  <si>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</si>
  <si>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</si>
  <si>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</si>
  <si>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</si>
  <si>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</si>
  <si>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</si>
  <si>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</si>
  <si>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</si>
  <si>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</si>
  <si>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</si>
  <si>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</si>
  <si>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</si>
  <si>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</si>
  <si>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</si>
  <si>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</si>
  <si>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</si>
  <si>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</si>
  <si>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</si>
  <si>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</si>
  <si>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</si>
  <si>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</si>
  <si>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</si>
  <si>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</si>
  <si>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</si>
  <si>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</si>
  <si>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</si>
  <si>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</si>
  <si>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</si>
  <si>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</si>
  <si>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</si>
  <si>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</si>
  <si>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</si>
  <si>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</si>
  <si>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</si>
  <si>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</si>
  <si>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</si>
  <si>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</si>
  <si>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</si>
  <si>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</si>
  <si>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</si>
  <si>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</si>
  <si>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</si>
  <si>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</si>
  <si>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</si>
  <si>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</si>
  <si>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</si>
  <si>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</si>
  <si>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</si>
  <si>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</si>
  <si>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</si>
  <si>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</si>
  <si>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МДК.04.02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</si>
  <si>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</si>
  <si>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</si>
  <si>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</si>
  <si>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</si>
  <si>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</si>
  <si>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</si>
  <si>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</si>
  <si>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</si>
  <si>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</si>
  <si>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</si>
  <si>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</si>
  <si>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</si>
  <si>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</si>
  <si>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</si>
  <si>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</si>
  <si>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</si>
  <si>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</si>
  <si>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</si>
  <si>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</si>
  <si>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</si>
  <si>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</si>
  <si>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</si>
  <si>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</si>
  <si>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</si>
  <si>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</si>
  <si>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</si>
  <si>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</si>
  <si>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</si>
  <si>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</si>
  <si>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</si>
  <si>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</si>
  <si>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</si>
  <si>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</si>
  <si>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</si>
  <si>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</si>
  <si>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</si>
  <si>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</si>
  <si>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</si>
  <si>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</si>
  <si>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</si>
  <si>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</si>
  <si>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</si>
  <si>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</si>
  <si>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</si>
  <si>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</si>
  <si>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</si>
  <si>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</si>
  <si>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</si>
  <si>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</si>
  <si>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</si>
  <si>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</si>
  <si>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</si>
  <si>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</si>
  <si>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</si>
  <si>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</si>
  <si>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</si>
  <si>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</si>
  <si>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</si>
  <si>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</si>
  <si>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</si>
  <si>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</si>
  <si>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</si>
  <si>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</si>
  <si>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</si>
  <si>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</si>
  <si>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</si>
  <si>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</si>
  <si>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</si>
  <si>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</si>
  <si>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</si>
  <si>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</si>
  <si>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</si>
  <si>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</si>
  <si>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</si>
  <si>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</si>
  <si>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</si>
  <si>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</si>
  <si>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</si>
  <si>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</si>
  <si>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</si>
  <si>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</si>
  <si>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</si>
  <si>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</si>
  <si>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</si>
  <si>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</si>
  <si>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</si>
  <si>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</si>
  <si>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</si>
  <si>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</si>
  <si>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</si>
  <si>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</si>
  <si>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</si>
  <si>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</si>
  <si>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</si>
  <si>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</si>
  <si>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</si>
  <si>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</si>
  <si>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</si>
  <si>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</si>
  <si>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</si>
  <si>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</si>
  <si>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</si>
  <si>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</si>
  <si>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</si>
  <si>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</si>
  <si>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</si>
  <si>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</si>
  <si>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</si>
  <si>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</si>
  <si>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</si>
  <si>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</si>
  <si>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</si>
  <si>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</si>
  <si>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</si>
  <si>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</si>
  <si>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</si>
  <si>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</si>
  <si>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</si>
  <si>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</si>
  <si>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</si>
  <si>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</si>
  <si>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</si>
  <si>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</si>
  <si>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4,6,8</t>
  </si>
  <si>
    <t>МДК.01.03</t>
  </si>
  <si>
    <t>Выполнение работ по одной или нескольким профессиям рабочих, должностям служащих</t>
  </si>
  <si>
    <t>3 сем.   16/6 |0  недель</t>
  </si>
  <si>
    <t>4 сем.       18/5|0  недели</t>
  </si>
  <si>
    <t>_____________________ Ф. В. Бубич</t>
  </si>
  <si>
    <t>Экзамен по модулю</t>
  </si>
  <si>
    <t>Индивидуальный учебный проект*/Курсовой проект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</si>
  <si>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</si>
  <si>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</si>
  <si>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</si>
  <si>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</si>
  <si>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</si>
  <si>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</si>
  <si>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</si>
  <si>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</si>
  <si>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</si>
  <si>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</si>
  <si>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</si>
  <si>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</si>
  <si>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</si>
  <si>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</si>
  <si>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</si>
  <si>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</si>
  <si>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</si>
  <si>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</si>
  <si>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</si>
  <si>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</si>
  <si>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</si>
  <si>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</si>
  <si>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</si>
  <si>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</si>
  <si>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</si>
  <si>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</si>
  <si>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</si>
  <si>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</si>
  <si>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</si>
  <si>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</si>
  <si>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</si>
  <si>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Информатика /Введение в специальность</t>
  </si>
  <si>
    <t>ПМ.1.Э</t>
  </si>
  <si>
    <t>ПМ.2.Э</t>
  </si>
  <si>
    <t>ПМ.3.Э</t>
  </si>
  <si>
    <t>ПМ.4.1КЭ</t>
  </si>
  <si>
    <t>ПМ.4.2КЭ</t>
  </si>
  <si>
    <t>43.02.12</t>
  </si>
  <si>
    <t>Технология эстетических услуг</t>
  </si>
  <si>
    <t xml:space="preserve"> </t>
  </si>
  <si>
    <t>2021</t>
  </si>
  <si>
    <t>специалист в области прикладной эстетики</t>
  </si>
  <si>
    <t>ЕН.01</t>
  </si>
  <si>
    <t>Информатика и информационные технологии в профессиональной деятельности</t>
  </si>
  <si>
    <t>Сервисная деятельность</t>
  </si>
  <si>
    <t xml:space="preserve">Физическая культура </t>
  </si>
  <si>
    <t>Материаловедение</t>
  </si>
  <si>
    <t>Анатомия и физиология человека</t>
  </si>
  <si>
    <t>Пластическая анатомия</t>
  </si>
  <si>
    <t>Рисунок и живопись</t>
  </si>
  <si>
    <t>Эстетика</t>
  </si>
  <si>
    <t>Основы финансовой грамотности</t>
  </si>
  <si>
    <t>Дисциплина/адаптационная дисциплина ("Психология личности"/"Социальная адаптация и основы социально-правовых знаний")</t>
  </si>
  <si>
    <t>Санитарно-гигиеническая подготовка зоны обслуживания для предоставления эстетических услуг</t>
  </si>
  <si>
    <t>Основы микробиологии, вирусологии, иммунологии</t>
  </si>
  <si>
    <t>Основы дерматологии</t>
  </si>
  <si>
    <t>Санитария и гигиена косметических услуг</t>
  </si>
  <si>
    <t>Выполнение  комплекса косметических услуг по уходу за кожей лица, шеи и зоны декольте</t>
  </si>
  <si>
    <t>Технология косметических услуг</t>
  </si>
  <si>
    <t>Технология визажа</t>
  </si>
  <si>
    <t>Выполнение комплекса косметических услуг по ухожу за телом</t>
  </si>
  <si>
    <t>Технология коррекции тела</t>
  </si>
  <si>
    <t>МДК.03.02</t>
  </si>
  <si>
    <t>Эстетические процедуры коррекции, эпиляции</t>
  </si>
  <si>
    <t>УП.04</t>
  </si>
  <si>
    <t>ПП.04</t>
  </si>
  <si>
    <t>Экономика организации</t>
  </si>
  <si>
    <t>ОП.13</t>
  </si>
  <si>
    <t>Правовое обеспечение профессиональной деятельности</t>
  </si>
  <si>
    <t>УП.03</t>
  </si>
  <si>
    <t>«_____»__________________2021  г.</t>
  </si>
  <si>
    <t>Технология маникюра</t>
  </si>
  <si>
    <t>Технология педикюра</t>
  </si>
  <si>
    <t>3,4,5</t>
  </si>
  <si>
    <t>7*/2</t>
  </si>
  <si>
    <t>1. Календарный  график учебного процесса 43.02.12 Технология эстетических услуг</t>
  </si>
  <si>
    <t>Право</t>
  </si>
  <si>
    <t>Социально-экономический</t>
  </si>
  <si>
    <t>Экономика</t>
  </si>
  <si>
    <t>Квалификационный экзамен по профессии 13456 Специалист по маникюру</t>
  </si>
  <si>
    <t>Квалификационный экзамен по профессии 16470 Специалист по педикюру</t>
  </si>
  <si>
    <t xml:space="preserve">8 сем.             7/2|4/6/6       недели </t>
  </si>
  <si>
    <t>7 сем.         11/5|2    недель</t>
  </si>
  <si>
    <t>5 сем.         11/3|2 недель</t>
  </si>
  <si>
    <t>5к</t>
  </si>
  <si>
    <t>6 сем.          19/3|2 недели</t>
  </si>
  <si>
    <t>5 к</t>
  </si>
</sst>
</file>

<file path=xl/styles.xml><?xml version="1.0" encoding="utf-8"?>
<styleSheet xmlns="http://schemas.openxmlformats.org/spreadsheetml/2006/main">
  <numFmts count="1">
    <numFmt numFmtId="164" formatCode="##,###"/>
  </numFmts>
  <fonts count="3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92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18" fillId="0" borderId="0" xfId="0" applyFont="1" applyFill="1" applyBorder="1"/>
    <xf numFmtId="0" fontId="18" fillId="0" borderId="9" xfId="0" applyFont="1" applyFill="1" applyBorder="1"/>
    <xf numFmtId="0" fontId="24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6" fillId="0" borderId="1" xfId="3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8" fillId="0" borderId="30" xfId="0" applyFont="1" applyFill="1" applyBorder="1"/>
    <xf numFmtId="0" fontId="22" fillId="0" borderId="0" xfId="0" applyFont="1" applyFill="1" applyBorder="1"/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3" applyFont="1" applyAlignment="1" applyProtection="1">
      <alignment horizontal="left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0" xfId="3" applyFont="1"/>
    <xf numFmtId="0" fontId="28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/>
    <xf numFmtId="0" fontId="8" fillId="3" borderId="13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7" fillId="3" borderId="36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/>
    </xf>
    <xf numFmtId="0" fontId="23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9" fillId="0" borderId="0" xfId="3" applyFont="1"/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33" fillId="0" borderId="0" xfId="0" applyFont="1"/>
    <xf numFmtId="0" fontId="7" fillId="0" borderId="0" xfId="0" applyFont="1"/>
    <xf numFmtId="0" fontId="34" fillId="0" borderId="0" xfId="3" applyFont="1"/>
    <xf numFmtId="0" fontId="23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7" fillId="3" borderId="48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7" fillId="3" borderId="33" xfId="0" applyNumberFormat="1" applyFont="1" applyFill="1" applyBorder="1" applyAlignment="1" applyProtection="1">
      <alignment horizontal="center" vertical="center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164" fontId="7" fillId="4" borderId="28" xfId="3" applyNumberFormat="1" applyFont="1" applyFill="1" applyBorder="1" applyAlignment="1" applyProtection="1">
      <alignment horizontal="center" vertical="center"/>
      <protection locked="0"/>
    </xf>
    <xf numFmtId="164" fontId="32" fillId="4" borderId="17" xfId="3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top"/>
    </xf>
    <xf numFmtId="164" fontId="7" fillId="3" borderId="13" xfId="0" applyNumberFormat="1" applyFont="1" applyFill="1" applyBorder="1" applyAlignment="1" applyProtection="1">
      <alignment horizontal="center" vertical="center"/>
    </xf>
    <xf numFmtId="0" fontId="7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3" borderId="40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top"/>
    </xf>
    <xf numFmtId="3" fontId="8" fillId="3" borderId="27" xfId="0" applyNumberFormat="1" applyFont="1" applyFill="1" applyBorder="1" applyAlignment="1" applyProtection="1">
      <alignment horizontal="center" vertical="center"/>
    </xf>
    <xf numFmtId="0" fontId="8" fillId="3" borderId="40" xfId="0" applyNumberFormat="1" applyFont="1" applyFill="1" applyBorder="1" applyAlignment="1" applyProtection="1">
      <alignment horizontal="center" vertical="top"/>
    </xf>
    <xf numFmtId="0" fontId="8" fillId="3" borderId="17" xfId="0" applyNumberFormat="1" applyFont="1" applyFill="1" applyBorder="1" applyAlignment="1" applyProtection="1">
      <alignment horizontal="center"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0" fontId="7" fillId="3" borderId="54" xfId="0" applyNumberFormat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164" fontId="7" fillId="3" borderId="38" xfId="0" applyNumberFormat="1" applyFont="1" applyFill="1" applyBorder="1" applyAlignment="1" applyProtection="1">
      <alignment horizontal="center" vertical="center"/>
    </xf>
    <xf numFmtId="164" fontId="7" fillId="3" borderId="39" xfId="0" applyNumberFormat="1" applyFont="1" applyFill="1" applyBorder="1" applyAlignment="1" applyProtection="1">
      <alignment horizontal="center" vertical="center"/>
    </xf>
    <xf numFmtId="164" fontId="7" fillId="3" borderId="33" xfId="0" applyNumberFormat="1" applyFont="1" applyFill="1" applyBorder="1" applyAlignment="1" applyProtection="1">
      <alignment horizontal="center" vertical="center"/>
    </xf>
    <xf numFmtId="164" fontId="8" fillId="3" borderId="27" xfId="0" applyNumberFormat="1" applyFont="1" applyFill="1" applyBorder="1" applyAlignment="1" applyProtection="1">
      <alignment horizontal="center" vertical="center"/>
    </xf>
    <xf numFmtId="164" fontId="8" fillId="3" borderId="2" xfId="0" applyNumberFormat="1" applyFont="1" applyFill="1" applyBorder="1" applyAlignment="1" applyProtection="1">
      <alignment horizontal="center" vertical="center"/>
    </xf>
    <xf numFmtId="164" fontId="8" fillId="3" borderId="35" xfId="0" applyNumberFormat="1" applyFont="1" applyFill="1" applyBorder="1" applyAlignment="1" applyProtection="1">
      <alignment horizontal="center" vertical="center"/>
    </xf>
    <xf numFmtId="164" fontId="8" fillId="3" borderId="40" xfId="0" applyNumberFormat="1" applyFont="1" applyFill="1" applyBorder="1" applyAlignment="1" applyProtection="1">
      <alignment horizontal="center" vertical="center"/>
    </xf>
    <xf numFmtId="164" fontId="8" fillId="3" borderId="41" xfId="0" applyNumberFormat="1" applyFont="1" applyFill="1" applyBorder="1" applyAlignment="1" applyProtection="1">
      <alignment horizontal="center" vertical="center"/>
    </xf>
    <xf numFmtId="164" fontId="8" fillId="3" borderId="32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/>
    </xf>
    <xf numFmtId="164" fontId="7" fillId="3" borderId="34" xfId="0" applyNumberFormat="1" applyFont="1" applyFill="1" applyBorder="1" applyAlignment="1" applyProtection="1">
      <alignment horizontal="center" vertical="center"/>
    </xf>
    <xf numFmtId="0" fontId="7" fillId="3" borderId="50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 vertical="center"/>
    </xf>
    <xf numFmtId="164" fontId="7" fillId="3" borderId="6" xfId="0" applyNumberFormat="1" applyFont="1" applyFill="1" applyBorder="1" applyAlignment="1" applyProtection="1">
      <alignment horizontal="center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7" fillId="3" borderId="50" xfId="0" applyNumberFormat="1" applyFont="1" applyFill="1" applyBorder="1" applyAlignment="1" applyProtection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49" fontId="7" fillId="2" borderId="20" xfId="3" applyNumberFormat="1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/>
    <xf numFmtId="0" fontId="7" fillId="3" borderId="44" xfId="0" applyNumberFormat="1" applyFont="1" applyFill="1" applyBorder="1" applyAlignment="1" applyProtection="1">
      <alignment horizontal="center" vertical="center"/>
    </xf>
    <xf numFmtId="0" fontId="7" fillId="3" borderId="49" xfId="0" applyNumberFormat="1" applyFont="1" applyFill="1" applyBorder="1" applyAlignment="1" applyProtection="1">
      <alignment horizontal="center" vertical="center"/>
    </xf>
    <xf numFmtId="0" fontId="8" fillId="3" borderId="40" xfId="0" applyNumberFormat="1" applyFont="1" applyFill="1" applyBorder="1" applyAlignment="1" applyProtection="1">
      <alignment horizontal="center" vertical="center"/>
    </xf>
    <xf numFmtId="0" fontId="8" fillId="3" borderId="32" xfId="0" applyNumberFormat="1" applyFont="1" applyFill="1" applyBorder="1" applyAlignment="1" applyProtection="1">
      <alignment horizontal="center" vertical="center"/>
    </xf>
    <xf numFmtId="0" fontId="8" fillId="3" borderId="27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top"/>
    </xf>
    <xf numFmtId="0" fontId="7" fillId="3" borderId="16" xfId="0" applyNumberFormat="1" applyFont="1" applyFill="1" applyBorder="1" applyAlignment="1" applyProtection="1">
      <alignment horizontal="center" vertical="top"/>
    </xf>
    <xf numFmtId="0" fontId="8" fillId="3" borderId="15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top"/>
    </xf>
    <xf numFmtId="0" fontId="7" fillId="3" borderId="48" xfId="0" applyNumberFormat="1" applyFont="1" applyFill="1" applyBorder="1" applyAlignment="1" applyProtection="1">
      <alignment horizontal="center" vertical="top"/>
    </xf>
    <xf numFmtId="0" fontId="8" fillId="3" borderId="38" xfId="0" applyNumberFormat="1" applyFont="1" applyFill="1" applyBorder="1" applyAlignment="1" applyProtection="1">
      <alignment horizontal="center" vertical="center"/>
    </xf>
    <xf numFmtId="0" fontId="8" fillId="3" borderId="39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4" xfId="3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8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3" borderId="33" xfId="0" applyNumberFormat="1" applyFont="1" applyFill="1" applyBorder="1" applyAlignment="1" applyProtection="1">
      <alignment horizontal="center" vertical="center"/>
    </xf>
    <xf numFmtId="0" fontId="7" fillId="3" borderId="38" xfId="3" applyNumberFormat="1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/>
    <xf numFmtId="0" fontId="7" fillId="3" borderId="4" xfId="0" applyFont="1" applyFill="1" applyBorder="1"/>
    <xf numFmtId="0" fontId="7" fillId="3" borderId="3" xfId="3" applyNumberFormat="1" applyFont="1" applyFill="1" applyBorder="1" applyAlignment="1" applyProtection="1">
      <alignment horizontal="center" vertical="center"/>
      <protection locked="0"/>
    </xf>
    <xf numFmtId="0" fontId="8" fillId="3" borderId="39" xfId="3" applyNumberFormat="1" applyFont="1" applyFill="1" applyBorder="1" applyAlignment="1" applyProtection="1">
      <alignment horizontal="center" vertical="center"/>
      <protection locked="0"/>
    </xf>
    <xf numFmtId="0" fontId="7" fillId="3" borderId="17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36" xfId="0" applyNumberFormat="1" applyFont="1" applyFill="1" applyBorder="1" applyAlignment="1" applyProtection="1">
      <alignment horizontal="center" vertical="center"/>
    </xf>
    <xf numFmtId="0" fontId="7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48" xfId="0" applyNumberFormat="1" applyFont="1" applyFill="1" applyBorder="1" applyAlignment="1" applyProtection="1">
      <alignment horizontal="center" vertical="center"/>
    </xf>
    <xf numFmtId="0" fontId="8" fillId="3" borderId="28" xfId="0" applyNumberFormat="1" applyFont="1" applyFill="1" applyBorder="1" applyAlignment="1" applyProtection="1">
      <alignment horizontal="center" vertical="center"/>
    </xf>
    <xf numFmtId="0" fontId="8" fillId="3" borderId="37" xfId="0" applyNumberFormat="1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7" fillId="3" borderId="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7" fillId="3" borderId="16" xfId="3" applyNumberFormat="1" applyFont="1" applyFill="1" applyBorder="1" applyAlignment="1">
      <alignment horizontal="center" vertical="center"/>
    </xf>
    <xf numFmtId="0" fontId="7" fillId="3" borderId="17" xfId="3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39" xfId="0" applyNumberFormat="1" applyFont="1" applyFill="1" applyBorder="1" applyAlignment="1" applyProtection="1">
      <alignment horizontal="center" vertical="top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54" xfId="0" applyNumberFormat="1" applyFont="1" applyFill="1" applyBorder="1" applyAlignment="1" applyProtection="1">
      <alignment horizontal="center" vertical="center"/>
    </xf>
    <xf numFmtId="0" fontId="8" fillId="3" borderId="29" xfId="0" applyNumberFormat="1" applyFont="1" applyFill="1" applyBorder="1" applyAlignment="1" applyProtection="1">
      <alignment horizontal="center" vertical="center"/>
    </xf>
    <xf numFmtId="0" fontId="8" fillId="3" borderId="48" xfId="0" applyNumberFormat="1" applyFont="1" applyFill="1" applyBorder="1" applyAlignment="1" applyProtection="1">
      <alignment horizontal="center" vertical="top"/>
    </xf>
    <xf numFmtId="0" fontId="7" fillId="3" borderId="53" xfId="0" applyNumberFormat="1" applyFont="1" applyFill="1" applyBorder="1" applyAlignment="1" applyProtection="1">
      <alignment horizontal="center" vertical="center"/>
    </xf>
    <xf numFmtId="0" fontId="7" fillId="3" borderId="52" xfId="0" applyNumberFormat="1" applyFont="1" applyFill="1" applyBorder="1" applyAlignment="1" applyProtection="1">
      <alignment horizontal="center" vertical="center"/>
    </xf>
    <xf numFmtId="0" fontId="7" fillId="3" borderId="57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7" xfId="3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1" xfId="0" applyNumberFormat="1" applyFont="1" applyFill="1" applyBorder="1" applyAlignment="1" applyProtection="1">
      <alignment horizontal="center" vertical="center"/>
    </xf>
    <xf numFmtId="0" fontId="7" fillId="3" borderId="26" xfId="0" applyNumberFormat="1" applyFont="1" applyFill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</xf>
    <xf numFmtId="0" fontId="7" fillId="3" borderId="45" xfId="0" applyNumberFormat="1" applyFont="1" applyFill="1" applyBorder="1" applyAlignment="1" applyProtection="1">
      <alignment horizontal="center" vertical="center"/>
    </xf>
    <xf numFmtId="0" fontId="7" fillId="3" borderId="46" xfId="0" applyNumberFormat="1" applyFont="1" applyFill="1" applyBorder="1" applyAlignment="1" applyProtection="1">
      <alignment horizontal="center" vertical="center"/>
    </xf>
    <xf numFmtId="0" fontId="7" fillId="3" borderId="4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/>
    <xf numFmtId="0" fontId="20" fillId="3" borderId="0" xfId="0" applyFont="1" applyFill="1" applyBorder="1"/>
    <xf numFmtId="0" fontId="18" fillId="3" borderId="0" xfId="0" applyFont="1" applyFill="1" applyBorder="1"/>
    <xf numFmtId="0" fontId="31" fillId="3" borderId="0" xfId="0" applyFont="1" applyFill="1" applyBorder="1"/>
    <xf numFmtId="0" fontId="18" fillId="3" borderId="0" xfId="0" applyFont="1" applyFill="1" applyBorder="1" applyAlignment="1">
      <alignment vertical="center"/>
    </xf>
    <xf numFmtId="0" fontId="18" fillId="3" borderId="6" xfId="0" applyFont="1" applyFill="1" applyBorder="1"/>
    <xf numFmtId="0" fontId="20" fillId="3" borderId="9" xfId="0" applyFont="1" applyFill="1" applyBorder="1"/>
    <xf numFmtId="0" fontId="18" fillId="3" borderId="9" xfId="0" applyFont="1" applyFill="1" applyBorder="1"/>
    <xf numFmtId="0" fontId="20" fillId="3" borderId="6" xfId="0" applyFont="1" applyFill="1" applyBorder="1"/>
    <xf numFmtId="0" fontId="18" fillId="3" borderId="9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7" fillId="3" borderId="3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28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Border="1"/>
    <xf numFmtId="0" fontId="8" fillId="5" borderId="27" xfId="3" applyNumberFormat="1" applyFont="1" applyFill="1" applyBorder="1" applyAlignment="1" applyProtection="1">
      <alignment horizontal="center" vertical="center"/>
      <protection locked="0"/>
    </xf>
    <xf numFmtId="0" fontId="8" fillId="5" borderId="27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8" fillId="3" borderId="28" xfId="3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8" fillId="3" borderId="40" xfId="0" applyNumberFormat="1" applyFont="1" applyFill="1" applyBorder="1" applyAlignment="1" applyProtection="1">
      <alignment horizontal="left" vertical="top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48" xfId="3" applyNumberFormat="1" applyFont="1" applyFill="1" applyBorder="1" applyAlignment="1">
      <alignment horizontal="center" vertical="center"/>
    </xf>
    <xf numFmtId="0" fontId="7" fillId="3" borderId="28" xfId="3" applyNumberFormat="1" applyFont="1" applyFill="1" applyBorder="1" applyAlignment="1">
      <alignment horizontal="center" vertical="center"/>
    </xf>
    <xf numFmtId="0" fontId="7" fillId="3" borderId="32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41" xfId="0" applyNumberFormat="1" applyFont="1" applyFill="1" applyBorder="1" applyAlignment="1" applyProtection="1">
      <alignment horizontal="center" vertical="top"/>
    </xf>
    <xf numFmtId="0" fontId="8" fillId="5" borderId="40" xfId="0" applyNumberFormat="1" applyFont="1" applyFill="1" applyBorder="1" applyAlignment="1" applyProtection="1">
      <alignment horizontal="left" vertical="top"/>
    </xf>
    <xf numFmtId="0" fontId="8" fillId="5" borderId="2" xfId="0" applyNumberFormat="1" applyFont="1" applyFill="1" applyBorder="1" applyAlignment="1" applyProtection="1">
      <alignment horizontal="center" vertical="center"/>
    </xf>
    <xf numFmtId="0" fontId="8" fillId="5" borderId="2" xfId="3" applyNumberFormat="1" applyFont="1" applyFill="1" applyBorder="1" applyAlignment="1" applyProtection="1">
      <alignment horizontal="center" vertical="center"/>
      <protection locked="0"/>
    </xf>
    <xf numFmtId="0" fontId="8" fillId="5" borderId="41" xfId="3" applyNumberFormat="1" applyFont="1" applyFill="1" applyBorder="1" applyAlignment="1" applyProtection="1">
      <alignment horizontal="center" vertical="center"/>
      <protection locked="0"/>
    </xf>
    <xf numFmtId="0" fontId="8" fillId="5" borderId="40" xfId="0" applyNumberFormat="1" applyFont="1" applyFill="1" applyBorder="1" applyAlignment="1" applyProtection="1">
      <alignment horizontal="left" vertical="center"/>
    </xf>
    <xf numFmtId="0" fontId="8" fillId="5" borderId="2" xfId="0" applyNumberFormat="1" applyFont="1" applyFill="1" applyBorder="1" applyAlignment="1" applyProtection="1">
      <alignment horizontal="center" vertical="top"/>
    </xf>
    <xf numFmtId="3" fontId="8" fillId="5" borderId="2" xfId="0" applyNumberFormat="1" applyFont="1" applyFill="1" applyBorder="1" applyAlignment="1" applyProtection="1">
      <alignment horizontal="center" vertical="center"/>
    </xf>
    <xf numFmtId="0" fontId="8" fillId="5" borderId="41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5" borderId="40" xfId="0" applyNumberFormat="1" applyFont="1" applyFill="1" applyBorder="1" applyAlignment="1" applyProtection="1">
      <alignment vertical="center" wrapText="1"/>
    </xf>
    <xf numFmtId="0" fontId="7" fillId="3" borderId="6" xfId="3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7" fillId="3" borderId="51" xfId="0" applyNumberFormat="1" applyFont="1" applyFill="1" applyBorder="1" applyAlignment="1" applyProtection="1">
      <alignment horizontal="center" vertical="center"/>
    </xf>
    <xf numFmtId="0" fontId="7" fillId="3" borderId="24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left" vertical="center"/>
    </xf>
    <xf numFmtId="0" fontId="7" fillId="3" borderId="37" xfId="0" applyNumberFormat="1" applyFont="1" applyFill="1" applyBorder="1" applyAlignment="1" applyProtection="1">
      <alignment horizontal="left" vertical="center"/>
    </xf>
    <xf numFmtId="0" fontId="7" fillId="3" borderId="50" xfId="0" applyNumberFormat="1" applyFont="1" applyFill="1" applyBorder="1" applyAlignment="1" applyProtection="1">
      <alignment horizontal="left" vertical="center"/>
    </xf>
    <xf numFmtId="0" fontId="7" fillId="3" borderId="8" xfId="0" applyNumberFormat="1" applyFont="1" applyFill="1" applyBorder="1" applyAlignment="1" applyProtection="1">
      <alignment horizontal="center" vertical="top"/>
    </xf>
    <xf numFmtId="0" fontId="7" fillId="3" borderId="38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50" xfId="0" applyNumberFormat="1" applyFont="1" applyFill="1" applyBorder="1" applyAlignment="1" applyProtection="1">
      <alignment vertical="center" wrapText="1"/>
    </xf>
    <xf numFmtId="0" fontId="7" fillId="3" borderId="38" xfId="0" applyNumberFormat="1" applyFont="1" applyFill="1" applyBorder="1" applyAlignment="1" applyProtection="1">
      <alignment horizontal="left" vertical="top"/>
    </xf>
    <xf numFmtId="0" fontId="7" fillId="3" borderId="14" xfId="0" applyNumberFormat="1" applyFont="1" applyFill="1" applyBorder="1" applyAlignment="1" applyProtection="1">
      <alignment horizontal="left" vertical="top"/>
    </xf>
    <xf numFmtId="0" fontId="7" fillId="3" borderId="37" xfId="0" applyNumberFormat="1" applyFont="1" applyFill="1" applyBorder="1" applyAlignment="1" applyProtection="1">
      <alignment horizontal="left" vertical="top"/>
    </xf>
    <xf numFmtId="0" fontId="8" fillId="5" borderId="3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 wrapText="1"/>
    </xf>
    <xf numFmtId="3" fontId="8" fillId="5" borderId="27" xfId="0" applyNumberFormat="1" applyFont="1" applyFill="1" applyBorder="1" applyAlignment="1" applyProtection="1">
      <alignment horizontal="center" vertical="center"/>
    </xf>
    <xf numFmtId="0" fontId="7" fillId="3" borderId="28" xfId="3" applyNumberFormat="1" applyFont="1" applyFill="1" applyBorder="1" applyAlignment="1" applyProtection="1">
      <alignment horizontal="center" vertical="center"/>
      <protection locked="0"/>
    </xf>
    <xf numFmtId="0" fontId="7" fillId="3" borderId="7" xfId="3" applyNumberFormat="1" applyFont="1" applyFill="1" applyBorder="1" applyAlignment="1" applyProtection="1">
      <alignment horizontal="center" vertical="center"/>
      <protection locked="0"/>
    </xf>
    <xf numFmtId="3" fontId="8" fillId="5" borderId="32" xfId="0" applyNumberFormat="1" applyFont="1" applyFill="1" applyBorder="1" applyAlignment="1" applyProtection="1">
      <alignment horizontal="center" vertical="center"/>
    </xf>
    <xf numFmtId="164" fontId="7" fillId="3" borderId="36" xfId="0" applyNumberFormat="1" applyFont="1" applyFill="1" applyBorder="1" applyAlignment="1" applyProtection="1">
      <alignment horizontal="center" vertical="center"/>
    </xf>
    <xf numFmtId="164" fontId="7" fillId="3" borderId="54" xfId="0" applyNumberFormat="1" applyFont="1" applyFill="1" applyBorder="1" applyAlignment="1" applyProtection="1">
      <alignment horizontal="center" vertical="center"/>
    </xf>
    <xf numFmtId="0" fontId="8" fillId="5" borderId="32" xfId="3" applyNumberFormat="1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 applyProtection="1">
      <alignment horizontal="center" vertical="center"/>
    </xf>
    <xf numFmtId="3" fontId="8" fillId="3" borderId="35" xfId="0" applyNumberFormat="1" applyFont="1" applyFill="1" applyBorder="1" applyAlignment="1" applyProtection="1">
      <alignment horizontal="center" vertical="center"/>
    </xf>
    <xf numFmtId="3" fontId="8" fillId="5" borderId="35" xfId="0" applyNumberFormat="1" applyFont="1" applyFill="1" applyBorder="1" applyAlignment="1" applyProtection="1">
      <alignment horizontal="center" vertical="center"/>
    </xf>
    <xf numFmtId="0" fontId="8" fillId="5" borderId="35" xfId="3" applyNumberFormat="1" applyFont="1" applyFill="1" applyBorder="1" applyAlignment="1" applyProtection="1">
      <alignment horizontal="center" vertical="center"/>
      <protection locked="0"/>
    </xf>
    <xf numFmtId="3" fontId="8" fillId="3" borderId="40" xfId="0" applyNumberFormat="1" applyFont="1" applyFill="1" applyBorder="1" applyAlignment="1" applyProtection="1">
      <alignment horizontal="center" vertical="center"/>
    </xf>
    <xf numFmtId="3" fontId="8" fillId="5" borderId="40" xfId="0" applyNumberFormat="1" applyFont="1" applyFill="1" applyBorder="1" applyAlignment="1" applyProtection="1">
      <alignment horizontal="center" vertical="center"/>
    </xf>
    <xf numFmtId="164" fontId="7" fillId="3" borderId="38" xfId="3" applyNumberFormat="1" applyFont="1" applyFill="1" applyBorder="1" applyAlignment="1" applyProtection="1">
      <alignment horizontal="center" vertical="center"/>
      <protection locked="0"/>
    </xf>
    <xf numFmtId="164" fontId="7" fillId="3" borderId="14" xfId="3" applyNumberFormat="1" applyFont="1" applyFill="1" applyBorder="1" applyAlignment="1" applyProtection="1">
      <alignment horizontal="center" vertical="center"/>
      <protection locked="0"/>
    </xf>
    <xf numFmtId="164" fontId="7" fillId="4" borderId="37" xfId="3" applyNumberFormat="1" applyFont="1" applyFill="1" applyBorder="1" applyAlignment="1" applyProtection="1">
      <alignment horizontal="center" vertical="center"/>
      <protection locked="0"/>
    </xf>
    <xf numFmtId="164" fontId="7" fillId="3" borderId="37" xfId="3" applyNumberFormat="1" applyFont="1" applyFill="1" applyBorder="1" applyAlignment="1" applyProtection="1">
      <alignment horizontal="center" vertical="center"/>
      <protection locked="0"/>
    </xf>
    <xf numFmtId="0" fontId="8" fillId="5" borderId="40" xfId="3" applyNumberFormat="1" applyFont="1" applyFill="1" applyBorder="1" applyAlignment="1" applyProtection="1">
      <alignment horizontal="center" vertical="center"/>
      <protection locked="0"/>
    </xf>
    <xf numFmtId="0" fontId="8" fillId="5" borderId="40" xfId="0" applyNumberFormat="1" applyFont="1" applyFill="1" applyBorder="1" applyAlignment="1" applyProtection="1">
      <alignment horizontal="center" vertical="center"/>
    </xf>
    <xf numFmtId="0" fontId="7" fillId="3" borderId="40" xfId="0" applyNumberFormat="1" applyFont="1" applyFill="1" applyBorder="1" applyAlignment="1" applyProtection="1">
      <alignment horizontal="center" vertical="center"/>
    </xf>
    <xf numFmtId="0" fontId="8" fillId="5" borderId="27" xfId="0" applyNumberFormat="1" applyFont="1" applyFill="1" applyBorder="1" applyAlignment="1" applyProtection="1">
      <alignment horizontal="center" vertical="top"/>
    </xf>
    <xf numFmtId="0" fontId="8" fillId="3" borderId="27" xfId="0" applyNumberFormat="1" applyFont="1" applyFill="1" applyBorder="1" applyAlignment="1" applyProtection="1">
      <alignment horizontal="center" vertical="top"/>
    </xf>
    <xf numFmtId="0" fontId="7" fillId="3" borderId="4" xfId="0" applyNumberFormat="1" applyFont="1" applyFill="1" applyBorder="1" applyAlignment="1" applyProtection="1">
      <alignment horizontal="center" vertical="top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8" fillId="5" borderId="27" xfId="0" applyNumberFormat="1" applyFont="1" applyFill="1" applyBorder="1" applyAlignment="1" applyProtection="1">
      <alignment horizontal="center" vertical="center" wrapText="1"/>
    </xf>
    <xf numFmtId="0" fontId="8" fillId="3" borderId="27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41" xfId="0" applyNumberFormat="1" applyFont="1" applyFill="1" applyBorder="1" applyAlignment="1" applyProtection="1">
      <alignment horizontal="left" vertical="top" wrapText="1"/>
    </xf>
    <xf numFmtId="0" fontId="8" fillId="5" borderId="41" xfId="0" applyNumberFormat="1" applyFont="1" applyFill="1" applyBorder="1" applyAlignment="1" applyProtection="1">
      <alignment horizontal="left" vertical="top"/>
    </xf>
    <xf numFmtId="0" fontId="8" fillId="3" borderId="41" xfId="0" applyNumberFormat="1" applyFont="1" applyFill="1" applyBorder="1" applyAlignment="1" applyProtection="1">
      <alignment horizontal="left" vertical="top"/>
    </xf>
    <xf numFmtId="0" fontId="7" fillId="3" borderId="39" xfId="0" applyNumberFormat="1" applyFont="1" applyFill="1" applyBorder="1" applyAlignment="1" applyProtection="1">
      <alignment horizontal="left" vertical="top"/>
    </xf>
    <xf numFmtId="0" fontId="7" fillId="3" borderId="16" xfId="0" applyNumberFormat="1" applyFont="1" applyFill="1" applyBorder="1" applyAlignment="1" applyProtection="1">
      <alignment horizontal="left" vertical="top"/>
    </xf>
    <xf numFmtId="0" fontId="7" fillId="3" borderId="16" xfId="0" applyNumberFormat="1" applyFont="1" applyFill="1" applyBorder="1" applyAlignment="1" applyProtection="1">
      <alignment horizontal="left" vertical="top" wrapText="1"/>
    </xf>
    <xf numFmtId="0" fontId="7" fillId="3" borderId="16" xfId="0" applyNumberFormat="1" applyFont="1" applyFill="1" applyBorder="1" applyAlignment="1" applyProtection="1">
      <alignment horizontal="left" vertical="center" wrapText="1"/>
    </xf>
    <xf numFmtId="0" fontId="7" fillId="3" borderId="48" xfId="0" applyNumberFormat="1" applyFont="1" applyFill="1" applyBorder="1" applyAlignment="1" applyProtection="1">
      <alignment horizontal="left" vertical="top"/>
    </xf>
    <xf numFmtId="0" fontId="7" fillId="3" borderId="39" xfId="0" applyNumberFormat="1" applyFont="1" applyFill="1" applyBorder="1" applyAlignment="1" applyProtection="1">
      <alignment horizontal="left" vertical="top" wrapText="1"/>
    </xf>
    <xf numFmtId="0" fontId="7" fillId="3" borderId="8" xfId="0" applyNumberFormat="1" applyFont="1" applyFill="1" applyBorder="1" applyAlignment="1" applyProtection="1">
      <alignment horizontal="left" vertical="top"/>
    </xf>
    <xf numFmtId="0" fontId="8" fillId="5" borderId="41" xfId="0" applyNumberFormat="1" applyFont="1" applyFill="1" applyBorder="1" applyAlignment="1" applyProtection="1">
      <alignment vertical="top" wrapText="1"/>
    </xf>
    <xf numFmtId="0" fontId="7" fillId="3" borderId="39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8" fillId="5" borderId="41" xfId="0" applyNumberFormat="1" applyFont="1" applyFill="1" applyBorder="1" applyAlignment="1" applyProtection="1">
      <alignment vertical="center" wrapText="1"/>
    </xf>
    <xf numFmtId="0" fontId="7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41" xfId="0" applyNumberFormat="1" applyFont="1" applyFill="1" applyBorder="1" applyAlignment="1" applyProtection="1">
      <alignment horizontal="left" vertical="center" wrapText="1"/>
    </xf>
    <xf numFmtId="0" fontId="7" fillId="3" borderId="39" xfId="0" applyNumberFormat="1" applyFont="1" applyFill="1" applyBorder="1" applyAlignment="1" applyProtection="1">
      <alignment vertical="top" wrapText="1"/>
    </xf>
    <xf numFmtId="0" fontId="7" fillId="3" borderId="16" xfId="0" applyNumberFormat="1" applyFont="1" applyFill="1" applyBorder="1" applyAlignment="1" applyProtection="1">
      <alignment vertical="top" wrapText="1"/>
    </xf>
    <xf numFmtId="0" fontId="7" fillId="3" borderId="16" xfId="3" applyNumberFormat="1" applyFont="1" applyFill="1" applyBorder="1" applyAlignment="1" applyProtection="1">
      <alignment horizontal="left" vertical="center" wrapText="1"/>
      <protection locked="0"/>
    </xf>
    <xf numFmtId="0" fontId="7" fillId="3" borderId="4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41" xfId="0" applyNumberFormat="1" applyFont="1" applyFill="1" applyBorder="1" applyAlignment="1" applyProtection="1">
      <alignment horizontal="left" vertical="top" wrapText="1"/>
    </xf>
    <xf numFmtId="0" fontId="7" fillId="3" borderId="48" xfId="0" applyNumberFormat="1" applyFont="1" applyFill="1" applyBorder="1" applyAlignment="1" applyProtection="1">
      <alignment horizontal="left" vertical="top" wrapText="1"/>
    </xf>
    <xf numFmtId="0" fontId="7" fillId="3" borderId="27" xfId="0" applyNumberFormat="1" applyFont="1" applyFill="1" applyBorder="1" applyAlignment="1" applyProtection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/>
    </xf>
    <xf numFmtId="3" fontId="8" fillId="5" borderId="41" xfId="0" applyNumberFormat="1" applyFont="1" applyFill="1" applyBorder="1" applyAlignment="1" applyProtection="1">
      <alignment horizontal="center" vertical="center"/>
    </xf>
    <xf numFmtId="0" fontId="7" fillId="3" borderId="34" xfId="0" applyNumberFormat="1" applyFont="1" applyFill="1" applyBorder="1" applyAlignment="1" applyProtection="1">
      <alignment horizontal="center" vertical="center"/>
    </xf>
    <xf numFmtId="164" fontId="7" fillId="4" borderId="4" xfId="3" applyNumberFormat="1" applyFont="1" applyFill="1" applyBorder="1" applyAlignment="1" applyProtection="1">
      <alignment horizontal="center" vertical="center"/>
      <protection locked="0"/>
    </xf>
    <xf numFmtId="164" fontId="8" fillId="4" borderId="27" xfId="3" applyNumberFormat="1" applyFont="1" applyFill="1" applyBorder="1" applyAlignment="1" applyProtection="1">
      <alignment horizontal="center" vertical="center"/>
      <protection locked="0"/>
    </xf>
    <xf numFmtId="164" fontId="32" fillId="4" borderId="28" xfId="3" applyNumberFormat="1" applyFont="1" applyFill="1" applyBorder="1" applyAlignment="1" applyProtection="1">
      <alignment horizontal="right" vertical="center"/>
      <protection locked="0"/>
    </xf>
    <xf numFmtId="164" fontId="32" fillId="4" borderId="27" xfId="3" applyNumberFormat="1" applyFont="1" applyFill="1" applyBorder="1" applyAlignment="1" applyProtection="1">
      <alignment horizontal="right" vertical="center"/>
      <protection locked="0"/>
    </xf>
    <xf numFmtId="164" fontId="7" fillId="4" borderId="7" xfId="3" applyNumberFormat="1" applyFont="1" applyFill="1" applyBorder="1" applyAlignment="1" applyProtection="1">
      <alignment horizontal="center" vertical="center"/>
      <protection locked="0"/>
    </xf>
    <xf numFmtId="164" fontId="7" fillId="3" borderId="39" xfId="3" applyNumberFormat="1" applyFont="1" applyFill="1" applyBorder="1" applyAlignment="1" applyProtection="1">
      <alignment horizontal="center" vertical="center"/>
      <protection locked="0"/>
    </xf>
    <xf numFmtId="164" fontId="7" fillId="3" borderId="16" xfId="3" applyNumberFormat="1" applyFont="1" applyFill="1" applyBorder="1" applyAlignment="1" applyProtection="1">
      <alignment horizontal="center" vertical="center"/>
      <protection locked="0"/>
    </xf>
    <xf numFmtId="164" fontId="7" fillId="4" borderId="48" xfId="3" applyNumberFormat="1" applyFont="1" applyFill="1" applyBorder="1" applyAlignment="1" applyProtection="1">
      <alignment horizontal="center" vertical="center"/>
      <protection locked="0"/>
    </xf>
    <xf numFmtId="164" fontId="7" fillId="3" borderId="48" xfId="3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/>
    <xf numFmtId="0" fontId="7" fillId="3" borderId="29" xfId="0" applyFont="1" applyFill="1" applyBorder="1"/>
    <xf numFmtId="0" fontId="7" fillId="3" borderId="3" xfId="0" applyNumberFormat="1" applyFont="1" applyFill="1" applyBorder="1" applyAlignment="1" applyProtection="1">
      <alignment horizontal="center" vertical="top"/>
    </xf>
    <xf numFmtId="0" fontId="7" fillId="3" borderId="14" xfId="0" applyFont="1" applyFill="1" applyBorder="1"/>
    <xf numFmtId="0" fontId="8" fillId="6" borderId="40" xfId="0" applyNumberFormat="1" applyFont="1" applyFill="1" applyBorder="1" applyAlignment="1" applyProtection="1">
      <alignment horizontal="left" vertical="top"/>
    </xf>
    <xf numFmtId="0" fontId="8" fillId="6" borderId="41" xfId="0" applyNumberFormat="1" applyFont="1" applyFill="1" applyBorder="1" applyAlignment="1" applyProtection="1">
      <alignment vertical="top" wrapText="1"/>
    </xf>
    <xf numFmtId="0" fontId="8" fillId="6" borderId="27" xfId="0" applyNumberFormat="1" applyFont="1" applyFill="1" applyBorder="1" applyAlignment="1" applyProtection="1">
      <alignment horizontal="center" vertical="center" wrapText="1"/>
    </xf>
    <xf numFmtId="0" fontId="8" fillId="6" borderId="2" xfId="3" applyNumberFormat="1" applyFont="1" applyFill="1" applyBorder="1" applyAlignment="1" applyProtection="1">
      <alignment horizontal="center" vertical="center"/>
      <protection locked="0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0" fontId="8" fillId="6" borderId="2" xfId="0" applyNumberFormat="1" applyFont="1" applyFill="1" applyBorder="1" applyAlignment="1" applyProtection="1">
      <alignment horizontal="center" vertical="center"/>
    </xf>
    <xf numFmtId="0" fontId="8" fillId="6" borderId="35" xfId="0" applyNumberFormat="1" applyFont="1" applyFill="1" applyBorder="1" applyAlignment="1" applyProtection="1">
      <alignment horizontal="center" vertical="center"/>
    </xf>
    <xf numFmtId="0" fontId="8" fillId="6" borderId="32" xfId="0" applyNumberFormat="1" applyFont="1" applyFill="1" applyBorder="1" applyAlignment="1" applyProtection="1">
      <alignment horizontal="center" vertical="center"/>
    </xf>
    <xf numFmtId="0" fontId="8" fillId="6" borderId="27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8" fillId="6" borderId="40" xfId="0" applyNumberFormat="1" applyFont="1" applyFill="1" applyBorder="1" applyAlignment="1" applyProtection="1">
      <alignment horizontal="center" vertical="center"/>
    </xf>
    <xf numFmtId="0" fontId="8" fillId="6" borderId="41" xfId="0" applyNumberFormat="1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center" textRotation="90" wrapText="1"/>
    </xf>
    <xf numFmtId="0" fontId="8" fillId="3" borderId="62" xfId="0" applyNumberFormat="1" applyFont="1" applyFill="1" applyBorder="1" applyAlignment="1" applyProtection="1">
      <alignment horizontal="center" textRotation="90" wrapText="1"/>
    </xf>
    <xf numFmtId="0" fontId="8" fillId="3" borderId="46" xfId="0" applyNumberFormat="1" applyFont="1" applyFill="1" applyBorder="1" applyAlignment="1" applyProtection="1">
      <alignment horizontal="center" textRotation="90" wrapText="1"/>
    </xf>
    <xf numFmtId="0" fontId="7" fillId="3" borderId="32" xfId="0" applyNumberFormat="1" applyFont="1" applyFill="1" applyBorder="1" applyAlignment="1" applyProtection="1">
      <alignment horizontal="center" vertical="center" wrapText="1"/>
    </xf>
    <xf numFmtId="0" fontId="7" fillId="3" borderId="40" xfId="0" applyNumberFormat="1" applyFont="1" applyFill="1" applyBorder="1" applyAlignment="1" applyProtection="1">
      <alignment horizontal="center" vertical="center" textRotation="90" wrapText="1"/>
    </xf>
    <xf numFmtId="0" fontId="7" fillId="3" borderId="63" xfId="0" applyNumberFormat="1" applyFont="1" applyFill="1" applyBorder="1" applyAlignment="1" applyProtection="1">
      <alignment horizontal="center" vertical="center" wrapText="1"/>
    </xf>
    <xf numFmtId="0" fontId="7" fillId="3" borderId="41" xfId="0" applyNumberFormat="1" applyFont="1" applyFill="1" applyBorder="1" applyAlignment="1" applyProtection="1">
      <alignment horizontal="center" vertical="center" wrapText="1"/>
    </xf>
    <xf numFmtId="0" fontId="7" fillId="3" borderId="26" xfId="0" applyNumberFormat="1" applyFont="1" applyFill="1" applyBorder="1" applyAlignment="1" applyProtection="1">
      <alignment horizontal="center" vertical="center" textRotation="90" wrapText="1"/>
    </xf>
    <xf numFmtId="0" fontId="7" fillId="3" borderId="59" xfId="0" applyNumberFormat="1" applyFont="1" applyFill="1" applyBorder="1" applyAlignment="1" applyProtection="1">
      <alignment horizontal="center" vertical="center"/>
    </xf>
    <xf numFmtId="0" fontId="8" fillId="3" borderId="49" xfId="0" applyNumberFormat="1" applyFont="1" applyFill="1" applyBorder="1" applyAlignment="1" applyProtection="1">
      <alignment horizontal="center" textRotation="90" wrapText="1"/>
    </xf>
    <xf numFmtId="0" fontId="8" fillId="3" borderId="47" xfId="0" applyNumberFormat="1" applyFont="1" applyFill="1" applyBorder="1" applyAlignment="1" applyProtection="1">
      <alignment horizontal="center" textRotation="90" wrapText="1"/>
    </xf>
    <xf numFmtId="0" fontId="8" fillId="3" borderId="61" xfId="0" applyNumberFormat="1" applyFont="1" applyFill="1" applyBorder="1" applyAlignment="1" applyProtection="1">
      <alignment horizontal="center" textRotation="90" wrapText="1"/>
    </xf>
    <xf numFmtId="0" fontId="35" fillId="2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0" xfId="3" applyNumberFormat="1" applyFont="1" applyFill="1" applyBorder="1" applyAlignment="1" applyProtection="1">
      <alignment horizontal="center" vertical="center"/>
      <protection locked="0"/>
    </xf>
    <xf numFmtId="0" fontId="9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49" fontId="8" fillId="2" borderId="20" xfId="3" applyNumberFormat="1" applyFont="1" applyFill="1" applyBorder="1" applyAlignment="1" applyProtection="1">
      <alignment horizontal="left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textRotation="90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distributed" textRotation="90"/>
    </xf>
    <xf numFmtId="0" fontId="11" fillId="0" borderId="14" xfId="0" applyNumberFormat="1" applyFont="1" applyFill="1" applyBorder="1" applyAlignment="1" applyProtection="1">
      <alignment horizontal="center" vertical="distributed" textRotation="90"/>
    </xf>
    <xf numFmtId="0" fontId="11" fillId="0" borderId="37" xfId="0" applyNumberFormat="1" applyFont="1" applyFill="1" applyBorder="1" applyAlignment="1" applyProtection="1">
      <alignment horizontal="center" vertical="distributed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3" applyFont="1" applyAlignment="1" applyProtection="1">
      <alignment horizontal="left" vertical="top"/>
      <protection locked="0"/>
    </xf>
    <xf numFmtId="0" fontId="25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8" fillId="0" borderId="1" xfId="3" applyNumberFormat="1" applyFont="1" applyBorder="1" applyAlignment="1" applyProtection="1">
      <alignment horizontal="center" vertical="center"/>
      <protection locked="0"/>
    </xf>
    <xf numFmtId="0" fontId="28" fillId="0" borderId="1" xfId="3" applyNumberFormat="1" applyFont="1" applyBorder="1" applyAlignment="1" applyProtection="1">
      <alignment horizontal="center" vertical="center" wrapText="1"/>
      <protection locked="0"/>
    </xf>
    <xf numFmtId="0" fontId="28" fillId="0" borderId="0" xfId="3" applyFont="1"/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28" fillId="0" borderId="29" xfId="3" applyNumberFormat="1" applyFont="1" applyBorder="1" applyAlignment="1" applyProtection="1">
      <alignment horizontal="center" vertical="center" wrapText="1"/>
      <protection locked="0"/>
    </xf>
    <xf numFmtId="0" fontId="28" fillId="0" borderId="30" xfId="3" applyNumberFormat="1" applyFont="1" applyBorder="1" applyAlignment="1" applyProtection="1">
      <alignment horizontal="center" vertical="center" wrapText="1"/>
      <protection locked="0"/>
    </xf>
    <xf numFmtId="0" fontId="28" fillId="0" borderId="28" xfId="3" applyNumberFormat="1" applyFont="1" applyBorder="1" applyAlignment="1" applyProtection="1">
      <alignment horizontal="center" vertical="center" wrapText="1"/>
      <protection locked="0"/>
    </xf>
    <xf numFmtId="0" fontId="28" fillId="0" borderId="3" xfId="3" applyNumberFormat="1" applyFont="1" applyBorder="1" applyAlignment="1" applyProtection="1">
      <alignment horizontal="center" vertical="center" wrapText="1"/>
      <protection locked="0"/>
    </xf>
    <xf numFmtId="0" fontId="28" fillId="0" borderId="20" xfId="3" applyNumberFormat="1" applyFont="1" applyBorder="1" applyAlignment="1" applyProtection="1">
      <alignment horizontal="center" vertical="center" wrapText="1"/>
      <protection locked="0"/>
    </xf>
    <xf numFmtId="0" fontId="28" fillId="0" borderId="4" xfId="3" applyNumberFormat="1" applyFont="1" applyBorder="1" applyAlignment="1" applyProtection="1">
      <alignment horizontal="center" vertical="center" wrapText="1"/>
      <protection locked="0"/>
    </xf>
    <xf numFmtId="0" fontId="28" fillId="2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5" xfId="3" applyNumberFormat="1" applyFont="1" applyBorder="1" applyAlignment="1" applyProtection="1">
      <alignment horizontal="center" vertical="center"/>
      <protection locked="0"/>
    </xf>
    <xf numFmtId="0" fontId="29" fillId="0" borderId="19" xfId="3" applyNumberFormat="1" applyFont="1" applyBorder="1" applyAlignment="1" applyProtection="1">
      <alignment horizontal="center" vertical="center"/>
      <protection locked="0"/>
    </xf>
    <xf numFmtId="0" fontId="29" fillId="0" borderId="17" xfId="3" applyNumberFormat="1" applyFont="1" applyBorder="1" applyAlignment="1" applyProtection="1">
      <alignment horizontal="center" vertical="center"/>
      <protection locked="0"/>
    </xf>
    <xf numFmtId="0" fontId="28" fillId="2" borderId="15" xfId="3" applyNumberFormat="1" applyFont="1" applyFill="1" applyBorder="1" applyAlignment="1" applyProtection="1">
      <alignment horizontal="center" vertical="center"/>
      <protection locked="0"/>
    </xf>
    <xf numFmtId="0" fontId="28" fillId="2" borderId="19" xfId="3" applyNumberFormat="1" applyFont="1" applyFill="1" applyBorder="1" applyAlignment="1" applyProtection="1">
      <alignment horizontal="center" vertical="center"/>
      <protection locked="0"/>
    </xf>
    <xf numFmtId="0" fontId="28" fillId="2" borderId="17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5" xfId="3" applyNumberFormat="1" applyFont="1" applyFill="1" applyBorder="1" applyAlignment="1" applyProtection="1">
      <alignment horizontal="center" vertical="center"/>
      <protection locked="0"/>
    </xf>
    <xf numFmtId="0" fontId="30" fillId="2" borderId="19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29" xfId="0" applyNumberFormat="1" applyFont="1" applyFill="1" applyBorder="1" applyAlignment="1" applyProtection="1">
      <alignment horizontal="center" vertical="top"/>
    </xf>
    <xf numFmtId="0" fontId="8" fillId="3" borderId="30" xfId="0" applyNumberFormat="1" applyFont="1" applyFill="1" applyBorder="1" applyAlignment="1" applyProtection="1">
      <alignment horizontal="center" vertical="top"/>
    </xf>
    <xf numFmtId="0" fontId="8" fillId="3" borderId="9" xfId="0" applyNumberFormat="1" applyFont="1" applyFill="1" applyBorder="1" applyAlignment="1" applyProtection="1">
      <alignment horizontal="center" vertical="top"/>
    </xf>
    <xf numFmtId="0" fontId="8" fillId="3" borderId="0" xfId="0" applyNumberFormat="1" applyFont="1" applyFill="1" applyBorder="1" applyAlignment="1" applyProtection="1">
      <alignment horizontal="center" vertical="top"/>
    </xf>
    <xf numFmtId="0" fontId="8" fillId="3" borderId="42" xfId="0" applyNumberFormat="1" applyFont="1" applyFill="1" applyBorder="1" applyAlignment="1" applyProtection="1">
      <alignment horizontal="center" vertical="center" textRotation="90"/>
    </xf>
    <xf numFmtId="0" fontId="8" fillId="3" borderId="18" xfId="0" applyNumberFormat="1" applyFont="1" applyFill="1" applyBorder="1" applyAlignment="1" applyProtection="1">
      <alignment horizontal="center" vertical="center" textRotation="90"/>
    </xf>
    <xf numFmtId="0" fontId="8" fillId="3" borderId="61" xfId="0" applyNumberFormat="1" applyFont="1" applyFill="1" applyBorder="1" applyAlignment="1" applyProtection="1">
      <alignment horizontal="center" vertical="center" textRotation="90"/>
    </xf>
    <xf numFmtId="0" fontId="8" fillId="3" borderId="12" xfId="0" applyNumberFormat="1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46" xfId="0" applyNumberFormat="1" applyFont="1" applyFill="1" applyBorder="1" applyAlignment="1" applyProtection="1">
      <alignment horizontal="center" vertical="center" wrapText="1"/>
    </xf>
    <xf numFmtId="0" fontId="8" fillId="3" borderId="31" xfId="0" applyNumberFormat="1" applyFont="1" applyFill="1" applyBorder="1" applyAlignment="1" applyProtection="1">
      <alignment horizontal="center" textRotation="90" wrapText="1"/>
    </xf>
    <xf numFmtId="0" fontId="8" fillId="3" borderId="36" xfId="0" applyNumberFormat="1" applyFont="1" applyFill="1" applyBorder="1" applyAlignment="1" applyProtection="1">
      <alignment horizontal="center" textRotation="90" wrapText="1"/>
    </xf>
    <xf numFmtId="0" fontId="8" fillId="3" borderId="55" xfId="0" applyNumberFormat="1" applyFont="1" applyFill="1" applyBorder="1" applyAlignment="1" applyProtection="1">
      <alignment horizontal="center" textRotation="90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4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64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23" xfId="0" applyNumberFormat="1" applyFont="1" applyFill="1" applyBorder="1" applyAlignment="1" applyProtection="1">
      <alignment horizontal="center" vertical="center" wrapText="1"/>
    </xf>
    <xf numFmtId="0" fontId="8" fillId="3" borderId="19" xfId="0" applyNumberFormat="1" applyFont="1" applyFill="1" applyBorder="1" applyAlignment="1" applyProtection="1">
      <alignment horizontal="center" textRotation="90" wrapText="1"/>
    </xf>
    <xf numFmtId="0" fontId="8" fillId="3" borderId="62" xfId="0" applyNumberFormat="1" applyFont="1" applyFill="1" applyBorder="1" applyAlignment="1" applyProtection="1">
      <alignment horizontal="center" textRotation="90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29" xfId="0" applyNumberFormat="1" applyFont="1" applyFill="1" applyBorder="1" applyAlignment="1" applyProtection="1">
      <alignment horizontal="center" vertical="center" wrapText="1"/>
    </xf>
    <xf numFmtId="0" fontId="7" fillId="3" borderId="3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textRotation="90" wrapText="1"/>
    </xf>
    <xf numFmtId="0" fontId="8" fillId="3" borderId="44" xfId="0" applyNumberFormat="1" applyFont="1" applyFill="1" applyBorder="1" applyAlignment="1" applyProtection="1">
      <alignment horizontal="center" textRotation="90" wrapText="1"/>
    </xf>
    <xf numFmtId="0" fontId="8" fillId="3" borderId="11" xfId="0" applyNumberFormat="1" applyFont="1" applyFill="1" applyBorder="1" applyAlignment="1" applyProtection="1">
      <alignment horizontal="center" wrapText="1"/>
    </xf>
    <xf numFmtId="0" fontId="8" fillId="3" borderId="43" xfId="0" applyNumberFormat="1" applyFont="1" applyFill="1" applyBorder="1" applyAlignment="1" applyProtection="1">
      <alignment horizontal="center" wrapText="1"/>
    </xf>
    <xf numFmtId="0" fontId="8" fillId="3" borderId="43" xfId="0" applyNumberFormat="1" applyFont="1" applyFill="1" applyBorder="1" applyAlignment="1" applyProtection="1">
      <alignment horizontal="center" textRotation="90" wrapText="1"/>
    </xf>
    <xf numFmtId="0" fontId="8" fillId="3" borderId="16" xfId="0" applyNumberFormat="1" applyFont="1" applyFill="1" applyBorder="1" applyAlignment="1" applyProtection="1">
      <alignment horizontal="center" textRotation="90" wrapText="1"/>
    </xf>
    <xf numFmtId="0" fontId="8" fillId="3" borderId="47" xfId="0" applyNumberFormat="1" applyFont="1" applyFill="1" applyBorder="1" applyAlignment="1" applyProtection="1">
      <alignment horizontal="center" textRotation="90" wrapText="1"/>
    </xf>
    <xf numFmtId="0" fontId="8" fillId="3" borderId="51" xfId="0" applyNumberFormat="1" applyFont="1" applyFill="1" applyBorder="1" applyAlignment="1" applyProtection="1">
      <alignment horizontal="center" wrapText="1"/>
    </xf>
    <xf numFmtId="0" fontId="8" fillId="3" borderId="24" xfId="0" applyNumberFormat="1" applyFont="1" applyFill="1" applyBorder="1" applyAlignment="1" applyProtection="1">
      <alignment horizontal="center" wrapText="1"/>
    </xf>
    <xf numFmtId="0" fontId="8" fillId="3" borderId="25" xfId="0" applyNumberFormat="1" applyFont="1" applyFill="1" applyBorder="1" applyAlignment="1" applyProtection="1">
      <alignment horizontal="center" wrapText="1"/>
    </xf>
    <xf numFmtId="0" fontId="8" fillId="3" borderId="58" xfId="0" applyNumberFormat="1" applyFont="1" applyFill="1" applyBorder="1" applyAlignment="1" applyProtection="1">
      <alignment horizontal="center" wrapText="1"/>
    </xf>
    <xf numFmtId="0" fontId="8" fillId="3" borderId="20" xfId="0" applyNumberFormat="1" applyFont="1" applyFill="1" applyBorder="1" applyAlignment="1" applyProtection="1">
      <alignment horizontal="center" wrapText="1"/>
    </xf>
    <xf numFmtId="0" fontId="8" fillId="3" borderId="4" xfId="0" applyNumberFormat="1" applyFont="1" applyFill="1" applyBorder="1" applyAlignment="1" applyProtection="1">
      <alignment horizontal="center" wrapText="1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30" xfId="0" applyNumberFormat="1" applyFont="1" applyFill="1" applyBorder="1" applyAlignment="1" applyProtection="1">
      <alignment horizontal="center" vertical="center"/>
    </xf>
    <xf numFmtId="0" fontId="7" fillId="3" borderId="28" xfId="0" applyNumberFormat="1" applyFont="1" applyFill="1" applyBorder="1" applyAlignment="1" applyProtection="1">
      <alignment horizontal="center" vertical="center"/>
    </xf>
    <xf numFmtId="0" fontId="7" fillId="3" borderId="56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6" xfId="0" applyNumberFormat="1" applyFont="1" applyFill="1" applyBorder="1" applyAlignment="1" applyProtection="1">
      <alignment horizontal="left" vertical="center" wrapText="1"/>
    </xf>
    <xf numFmtId="0" fontId="8" fillId="3" borderId="13" xfId="0" applyNumberFormat="1" applyFont="1" applyFill="1" applyBorder="1" applyAlignment="1" applyProtection="1">
      <alignment horizontal="lef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8" fillId="3" borderId="15" xfId="0" applyNumberFormat="1" applyFont="1" applyFill="1" applyBorder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8" fillId="3" borderId="49" xfId="0" applyNumberFormat="1" applyFont="1" applyFill="1" applyBorder="1" applyAlignment="1" applyProtection="1">
      <alignment horizontal="left" vertical="center" wrapText="1"/>
    </xf>
    <xf numFmtId="0" fontId="8" fillId="3" borderId="44" xfId="0" applyNumberFormat="1" applyFont="1" applyFill="1" applyBorder="1" applyAlignment="1" applyProtection="1">
      <alignment horizontal="left" vertical="center" wrapText="1"/>
    </xf>
    <xf numFmtId="0" fontId="8" fillId="3" borderId="47" xfId="0" applyNumberFormat="1" applyFont="1" applyFill="1" applyBorder="1" applyAlignment="1" applyProtection="1">
      <alignment horizontal="left" vertical="center" wrapText="1"/>
    </xf>
    <xf numFmtId="0" fontId="8" fillId="3" borderId="11" xfId="0" applyNumberFormat="1" applyFont="1" applyFill="1" applyBorder="1" applyAlignment="1" applyProtection="1">
      <alignment horizontal="left" vertical="center" wrapText="1"/>
    </xf>
    <xf numFmtId="0" fontId="8" fillId="3" borderId="10" xfId="0" applyNumberFormat="1" applyFont="1" applyFill="1" applyBorder="1" applyAlignment="1" applyProtection="1">
      <alignment horizontal="left" vertical="center" wrapText="1"/>
    </xf>
    <xf numFmtId="0" fontId="8" fillId="3" borderId="43" xfId="0" applyNumberFormat="1" applyFont="1" applyFill="1" applyBorder="1" applyAlignment="1" applyProtection="1">
      <alignment horizontal="left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6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7" fillId="7" borderId="28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AJ45" sqref="AJ45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17" width="3.33203125" style="1" customWidth="1"/>
    <col min="18" max="18" width="6.83203125" style="1" customWidth="1"/>
    <col min="19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  <c r="Z1" s="62" t="s">
        <v>222</v>
      </c>
      <c r="AA1" s="61"/>
      <c r="AB1" s="61"/>
      <c r="AC1" s="61"/>
      <c r="AD1" s="61"/>
      <c r="AE1" s="61"/>
      <c r="AF1" s="61"/>
      <c r="AG1" s="61"/>
      <c r="AH1" s="61"/>
      <c r="AI1" s="63"/>
      <c r="AJ1" s="60"/>
      <c r="AK1" s="60"/>
      <c r="AL1" s="60"/>
      <c r="AM1" s="60"/>
      <c r="AN1" s="60"/>
      <c r="AO1" s="60"/>
      <c r="AP1" s="60"/>
      <c r="AQ1" s="60"/>
      <c r="AR1" s="60"/>
      <c r="AS1" s="48"/>
      <c r="AT1" s="48"/>
      <c r="AU1" s="48"/>
      <c r="AV1" s="48"/>
      <c r="AW1" s="48"/>
    </row>
    <row r="2" spans="1:51" ht="13.5" customHeight="1">
      <c r="A2" s="60"/>
      <c r="B2" s="60"/>
      <c r="C2" s="60"/>
      <c r="E2" s="6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5" t="s">
        <v>35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48"/>
      <c r="AV2" s="48"/>
      <c r="AW2" s="48"/>
      <c r="AX2" s="48"/>
    </row>
    <row r="3" spans="1:5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5" t="s">
        <v>223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48"/>
      <c r="AT3" s="48"/>
      <c r="AU3" s="48"/>
      <c r="AV3" s="48"/>
      <c r="AW3" s="48"/>
    </row>
    <row r="4" spans="1:51" ht="35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3.5" customHeight="1">
      <c r="A6" s="66" t="s">
        <v>224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6" t="s">
        <v>225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3.5" customHeight="1">
      <c r="A7" s="67" t="s">
        <v>226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7" t="s">
        <v>227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ht="26.25" customHeight="1">
      <c r="A9" s="60" t="s">
        <v>228</v>
      </c>
      <c r="B9" s="60"/>
      <c r="C9" s="60"/>
      <c r="D9" s="60"/>
      <c r="E9" s="60"/>
      <c r="F9" s="60"/>
      <c r="G9" s="60"/>
      <c r="H9" s="6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8" t="s">
        <v>244</v>
      </c>
      <c r="AK9" s="60"/>
      <c r="AL9" s="60"/>
      <c r="AM9" s="60"/>
      <c r="AN9" s="60"/>
      <c r="AO9" s="60"/>
      <c r="AP9" s="60"/>
      <c r="AQ9" s="67"/>
      <c r="AR9" s="60"/>
      <c r="AS9" s="60"/>
      <c r="AT9" s="60"/>
      <c r="AU9" s="60"/>
      <c r="AV9" s="60"/>
      <c r="AW9" s="60"/>
      <c r="AX9" s="60"/>
      <c r="AY9" s="60"/>
    </row>
    <row r="10" spans="1:51" ht="3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1" s="70" customFormat="1" ht="26.25" customHeight="1">
      <c r="A11" s="69" t="s">
        <v>317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9" t="s">
        <v>317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1" ht="23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1:51" ht="38.25" customHeight="1">
      <c r="A13" s="360" t="s">
        <v>33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60"/>
      <c r="AX13" s="60"/>
      <c r="AY13" s="60"/>
    </row>
    <row r="14" spans="1:51" s="70" customFormat="1" ht="13.5" customHeight="1">
      <c r="A14" s="361" t="s">
        <v>34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61"/>
      <c r="AX14" s="61"/>
      <c r="AY14" s="61"/>
    </row>
    <row r="15" spans="1:51" s="70" customFormat="1" ht="26.25" customHeight="1">
      <c r="A15" s="362" t="s">
        <v>36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61"/>
      <c r="AX15" s="61"/>
      <c r="AY15" s="61"/>
    </row>
    <row r="16" spans="1:51" s="70" customFormat="1" ht="17.25" customHeight="1">
      <c r="A16" s="363" t="s">
        <v>284</v>
      </c>
      <c r="B16" s="363"/>
      <c r="C16" s="363"/>
      <c r="D16" s="363"/>
      <c r="E16" s="363"/>
      <c r="F16" s="72"/>
      <c r="G16" s="364" t="s">
        <v>285</v>
      </c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61"/>
      <c r="AX16" s="61"/>
      <c r="AY16" s="61"/>
    </row>
    <row r="17" spans="1:62" ht="19.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73"/>
      <c r="AW17" s="60"/>
      <c r="AX17" s="60"/>
      <c r="AY17" s="60"/>
    </row>
    <row r="18" spans="1:62" s="70" customFormat="1" ht="19.5" customHeight="1">
      <c r="O18" s="367" t="s">
        <v>229</v>
      </c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74"/>
      <c r="AW18" s="61"/>
      <c r="AX18" s="61"/>
      <c r="AY18" s="61"/>
    </row>
    <row r="19" spans="1:62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62" s="70" customFormat="1" ht="1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 t="s">
        <v>230</v>
      </c>
      <c r="P20" s="75"/>
      <c r="Q20" s="75"/>
      <c r="R20" s="75"/>
      <c r="S20" s="75"/>
      <c r="T20" s="75"/>
      <c r="U20" s="75"/>
      <c r="V20" s="75"/>
      <c r="W20" s="75" t="s">
        <v>288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62" s="70" customFormat="1" ht="13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62" s="70" customFormat="1" ht="13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 t="s">
        <v>231</v>
      </c>
      <c r="P22" s="75"/>
      <c r="Q22" s="75"/>
      <c r="R22" s="75"/>
      <c r="S22" s="75"/>
      <c r="T22" s="75"/>
      <c r="U22" s="75"/>
      <c r="V22" s="75"/>
      <c r="W22" s="75" t="s">
        <v>232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62" s="70" customFormat="1" ht="13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62" s="70" customFormat="1" ht="13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 t="s">
        <v>233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368" t="s">
        <v>37</v>
      </c>
      <c r="AB24" s="368"/>
      <c r="AC24" s="368"/>
      <c r="AD24" s="368"/>
      <c r="AE24" s="368"/>
      <c r="AF24" s="61" t="s">
        <v>234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62" ht="13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62" ht="13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69" t="s">
        <v>235</v>
      </c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70" t="s">
        <v>324</v>
      </c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</row>
    <row r="27" spans="1:62" ht="13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371" t="s">
        <v>38</v>
      </c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</row>
    <row r="28" spans="1:62" ht="13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s="70" customFormat="1" ht="13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236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72">
        <v>42713</v>
      </c>
      <c r="AD29" s="373"/>
      <c r="AE29" s="373"/>
      <c r="AF29" s="373"/>
      <c r="AG29" s="373"/>
      <c r="AH29" s="75"/>
      <c r="AI29" s="374" t="s">
        <v>39</v>
      </c>
      <c r="AJ29" s="374"/>
      <c r="AK29" s="373">
        <v>1560</v>
      </c>
      <c r="AL29" s="373"/>
      <c r="AM29" s="373"/>
      <c r="AN29" s="373"/>
      <c r="AO29" s="373"/>
      <c r="AP29" s="373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62" ht="13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62" s="70" customFormat="1" ht="13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 t="s">
        <v>237</v>
      </c>
      <c r="P31" s="75"/>
      <c r="Q31" s="75"/>
      <c r="R31" s="75">
        <v>5137</v>
      </c>
      <c r="S31" s="123" t="s">
        <v>286</v>
      </c>
      <c r="T31" s="123"/>
      <c r="U31" s="123"/>
      <c r="V31" s="123"/>
      <c r="W31" s="123"/>
      <c r="X31" s="75"/>
      <c r="Y31" s="75"/>
      <c r="Z31" s="75"/>
      <c r="AA31" s="75" t="s">
        <v>238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366" t="s">
        <v>287</v>
      </c>
      <c r="AO31" s="366"/>
      <c r="AP31" s="366"/>
      <c r="AQ31" s="366"/>
      <c r="AR31" s="366"/>
      <c r="AS31" s="75"/>
      <c r="AT31" s="75"/>
      <c r="AU31" s="75"/>
      <c r="AV31" s="75"/>
      <c r="AW31" s="75"/>
      <c r="AX31" s="75"/>
      <c r="AY31" s="75"/>
    </row>
    <row r="32" spans="1:62" ht="13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ht="13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ht="13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ht="13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ht="13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ht="13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3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3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3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3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3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ht="13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5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1:5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1:5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51" ht="13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51" ht="13.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3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3.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3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3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</sheetData>
  <mergeCells count="16"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topLeftCell="A13" zoomScaleNormal="100" workbookViewId="0">
      <selection activeCell="BB40" sqref="BB40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379" t="s">
        <v>322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5"/>
      <c r="BC2" s="375"/>
      <c r="BD2" s="375"/>
      <c r="BE2" s="375"/>
      <c r="BF2" s="375"/>
      <c r="BG2" s="375"/>
      <c r="BH2" s="375"/>
      <c r="BI2" s="375"/>
      <c r="BJ2" s="375"/>
      <c r="BK2" s="376"/>
    </row>
    <row r="3" spans="1:63" ht="13.5" customHeight="1">
      <c r="A3" s="388" t="s">
        <v>116</v>
      </c>
      <c r="B3" s="382" t="s">
        <v>16</v>
      </c>
      <c r="C3" s="383"/>
      <c r="D3" s="383"/>
      <c r="E3" s="384"/>
      <c r="F3" s="380" t="s">
        <v>117</v>
      </c>
      <c r="G3" s="382" t="s">
        <v>17</v>
      </c>
      <c r="H3" s="383"/>
      <c r="I3" s="384"/>
      <c r="J3" s="380" t="s">
        <v>118</v>
      </c>
      <c r="K3" s="382" t="s">
        <v>18</v>
      </c>
      <c r="L3" s="383"/>
      <c r="M3" s="383"/>
      <c r="N3" s="384"/>
      <c r="O3" s="382" t="s">
        <v>19</v>
      </c>
      <c r="P3" s="383"/>
      <c r="Q3" s="383"/>
      <c r="R3" s="384"/>
      <c r="S3" s="380" t="s">
        <v>119</v>
      </c>
      <c r="T3" s="382" t="s">
        <v>20</v>
      </c>
      <c r="U3" s="383"/>
      <c r="V3" s="384"/>
      <c r="W3" s="380" t="s">
        <v>120</v>
      </c>
      <c r="X3" s="382" t="s">
        <v>21</v>
      </c>
      <c r="Y3" s="383"/>
      <c r="Z3" s="384"/>
      <c r="AA3" s="380" t="s">
        <v>121</v>
      </c>
      <c r="AB3" s="382" t="s">
        <v>22</v>
      </c>
      <c r="AC3" s="383"/>
      <c r="AD3" s="383"/>
      <c r="AE3" s="384"/>
      <c r="AF3" s="380" t="s">
        <v>122</v>
      </c>
      <c r="AG3" s="382" t="s">
        <v>23</v>
      </c>
      <c r="AH3" s="383"/>
      <c r="AI3" s="384"/>
      <c r="AJ3" s="380" t="s">
        <v>123</v>
      </c>
      <c r="AK3" s="382" t="s">
        <v>24</v>
      </c>
      <c r="AL3" s="383"/>
      <c r="AM3" s="383"/>
      <c r="AN3" s="384"/>
      <c r="AO3" s="382" t="s">
        <v>25</v>
      </c>
      <c r="AP3" s="383"/>
      <c r="AQ3" s="383"/>
      <c r="AR3" s="384"/>
      <c r="AS3" s="380" t="s">
        <v>124</v>
      </c>
      <c r="AT3" s="382" t="s">
        <v>26</v>
      </c>
      <c r="AU3" s="383"/>
      <c r="AV3" s="384"/>
      <c r="AW3" s="380" t="s">
        <v>125</v>
      </c>
      <c r="AX3" s="382" t="s">
        <v>27</v>
      </c>
      <c r="AY3" s="383"/>
      <c r="AZ3" s="383"/>
      <c r="BA3" s="384"/>
      <c r="BB3" s="378"/>
      <c r="BC3" s="393"/>
      <c r="BD3" s="378"/>
      <c r="BE3" s="377"/>
      <c r="BF3" s="377"/>
      <c r="BG3" s="377"/>
      <c r="BH3" s="378"/>
      <c r="BI3" s="378"/>
      <c r="BJ3" s="378"/>
      <c r="BK3" s="378"/>
    </row>
    <row r="4" spans="1:63" ht="13.5" customHeight="1">
      <c r="A4" s="389"/>
      <c r="B4" s="385"/>
      <c r="C4" s="386"/>
      <c r="D4" s="386"/>
      <c r="E4" s="387"/>
      <c r="F4" s="381"/>
      <c r="G4" s="385"/>
      <c r="H4" s="386"/>
      <c r="I4" s="387"/>
      <c r="J4" s="381"/>
      <c r="K4" s="385"/>
      <c r="L4" s="386"/>
      <c r="M4" s="386"/>
      <c r="N4" s="387"/>
      <c r="O4" s="385"/>
      <c r="P4" s="386"/>
      <c r="Q4" s="386"/>
      <c r="R4" s="387"/>
      <c r="S4" s="381"/>
      <c r="T4" s="385"/>
      <c r="U4" s="386"/>
      <c r="V4" s="387"/>
      <c r="W4" s="381"/>
      <c r="X4" s="385"/>
      <c r="Y4" s="386"/>
      <c r="Z4" s="387"/>
      <c r="AA4" s="381"/>
      <c r="AB4" s="385"/>
      <c r="AC4" s="386"/>
      <c r="AD4" s="386"/>
      <c r="AE4" s="387"/>
      <c r="AF4" s="381"/>
      <c r="AG4" s="385"/>
      <c r="AH4" s="386"/>
      <c r="AI4" s="387"/>
      <c r="AJ4" s="381"/>
      <c r="AK4" s="385"/>
      <c r="AL4" s="386"/>
      <c r="AM4" s="386"/>
      <c r="AN4" s="387"/>
      <c r="AO4" s="385"/>
      <c r="AP4" s="386"/>
      <c r="AQ4" s="386"/>
      <c r="AR4" s="387"/>
      <c r="AS4" s="381"/>
      <c r="AT4" s="385"/>
      <c r="AU4" s="386"/>
      <c r="AV4" s="387"/>
      <c r="AW4" s="381"/>
      <c r="AX4" s="385"/>
      <c r="AY4" s="386"/>
      <c r="AZ4" s="386"/>
      <c r="BA4" s="387"/>
      <c r="BB4" s="378"/>
      <c r="BC4" s="393"/>
      <c r="BD4" s="378"/>
      <c r="BE4" s="377"/>
      <c r="BF4" s="377"/>
      <c r="BG4" s="377"/>
      <c r="BH4" s="378"/>
      <c r="BI4" s="378"/>
      <c r="BJ4" s="378"/>
      <c r="BK4" s="378"/>
    </row>
    <row r="5" spans="1:63" ht="13.5" customHeight="1">
      <c r="A5" s="389"/>
      <c r="B5" s="3"/>
      <c r="C5" s="3"/>
      <c r="D5" s="3"/>
      <c r="E5" s="4"/>
      <c r="F5" s="381"/>
      <c r="G5" s="3"/>
      <c r="H5" s="3"/>
      <c r="I5" s="4"/>
      <c r="J5" s="381"/>
      <c r="K5" s="3"/>
      <c r="L5" s="3"/>
      <c r="M5" s="3"/>
      <c r="N5" s="3"/>
      <c r="O5" s="3"/>
      <c r="P5" s="3"/>
      <c r="Q5" s="3"/>
      <c r="R5" s="4"/>
      <c r="S5" s="381"/>
      <c r="T5" s="3"/>
      <c r="U5" s="3"/>
      <c r="V5" s="4"/>
      <c r="W5" s="381"/>
      <c r="X5" s="3"/>
      <c r="Y5" s="3"/>
      <c r="Z5" s="4"/>
      <c r="AA5" s="381"/>
      <c r="AB5" s="3"/>
      <c r="AC5" s="3"/>
      <c r="AD5" s="3"/>
      <c r="AE5" s="4"/>
      <c r="AF5" s="381"/>
      <c r="AG5" s="3"/>
      <c r="AH5" s="3"/>
      <c r="AI5" s="4"/>
      <c r="AJ5" s="381"/>
      <c r="AK5" s="3"/>
      <c r="AL5" s="3"/>
      <c r="AM5" s="3"/>
      <c r="AN5" s="3"/>
      <c r="AO5" s="3"/>
      <c r="AP5" s="3"/>
      <c r="AQ5" s="3"/>
      <c r="AR5" s="4"/>
      <c r="AS5" s="381"/>
      <c r="AT5" s="3"/>
      <c r="AU5" s="3"/>
      <c r="AV5" s="4"/>
      <c r="AW5" s="381"/>
      <c r="AX5" s="3"/>
      <c r="AY5" s="3"/>
      <c r="AZ5" s="3"/>
      <c r="BA5" s="6"/>
      <c r="BB5" s="378"/>
      <c r="BC5" s="394"/>
      <c r="BD5" s="378"/>
      <c r="BE5" s="377"/>
      <c r="BF5" s="377"/>
      <c r="BG5" s="377"/>
      <c r="BH5" s="378"/>
      <c r="BI5" s="378"/>
      <c r="BJ5" s="378"/>
      <c r="BK5" s="378"/>
    </row>
    <row r="6" spans="1:63" ht="13.5" customHeight="1">
      <c r="A6" s="389"/>
      <c r="B6" s="5"/>
      <c r="C6" s="5"/>
      <c r="D6" s="5"/>
      <c r="E6" s="6"/>
      <c r="F6" s="381"/>
      <c r="G6" s="5"/>
      <c r="H6" s="5"/>
      <c r="I6" s="6"/>
      <c r="J6" s="381"/>
      <c r="K6" s="5"/>
      <c r="L6" s="5"/>
      <c r="M6" s="5"/>
      <c r="N6" s="5"/>
      <c r="O6" s="5"/>
      <c r="P6" s="5"/>
      <c r="Q6" s="5"/>
      <c r="R6" s="6"/>
      <c r="S6" s="381"/>
      <c r="T6" s="5"/>
      <c r="U6" s="5"/>
      <c r="V6" s="6"/>
      <c r="W6" s="381"/>
      <c r="X6" s="5"/>
      <c r="Y6" s="5"/>
      <c r="Z6" s="6"/>
      <c r="AA6" s="381"/>
      <c r="AB6" s="5"/>
      <c r="AC6" s="5"/>
      <c r="AD6" s="5"/>
      <c r="AE6" s="6"/>
      <c r="AF6" s="381"/>
      <c r="AG6" s="5"/>
      <c r="AH6" s="5"/>
      <c r="AI6" s="6"/>
      <c r="AJ6" s="381"/>
      <c r="AK6" s="5"/>
      <c r="AL6" s="5"/>
      <c r="AM6" s="5"/>
      <c r="AN6" s="5"/>
      <c r="AO6" s="5"/>
      <c r="AP6" s="5"/>
      <c r="AQ6" s="5"/>
      <c r="AR6" s="6"/>
      <c r="AS6" s="381"/>
      <c r="AT6" s="5"/>
      <c r="AU6" s="5"/>
      <c r="AV6" s="6"/>
      <c r="AW6" s="381"/>
      <c r="AX6" s="5"/>
      <c r="AY6" s="5"/>
      <c r="AZ6" s="5"/>
      <c r="BA6" s="6"/>
      <c r="BB6" s="378"/>
      <c r="BC6" s="394"/>
      <c r="BD6" s="378"/>
      <c r="BE6" s="377"/>
      <c r="BF6" s="377"/>
      <c r="BG6" s="377"/>
      <c r="BH6" s="378"/>
      <c r="BI6" s="378"/>
      <c r="BJ6" s="378"/>
      <c r="BK6" s="378"/>
    </row>
    <row r="7" spans="1:63" ht="13.5" customHeight="1">
      <c r="A7" s="389"/>
      <c r="B7" s="5">
        <v>1</v>
      </c>
      <c r="C7" s="5">
        <v>8</v>
      </c>
      <c r="D7" s="5">
        <v>15</v>
      </c>
      <c r="E7" s="5">
        <v>22</v>
      </c>
      <c r="F7" s="381"/>
      <c r="G7" s="5">
        <v>6</v>
      </c>
      <c r="H7" s="5">
        <v>13</v>
      </c>
      <c r="I7" s="5">
        <v>20</v>
      </c>
      <c r="J7" s="381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381"/>
      <c r="T7" s="5">
        <v>5</v>
      </c>
      <c r="U7" s="5">
        <v>12</v>
      </c>
      <c r="V7" s="5">
        <v>19</v>
      </c>
      <c r="W7" s="381"/>
      <c r="X7" s="5">
        <v>2</v>
      </c>
      <c r="Y7" s="5">
        <v>9</v>
      </c>
      <c r="Z7" s="5">
        <v>16</v>
      </c>
      <c r="AA7" s="381"/>
      <c r="AB7" s="5">
        <v>2</v>
      </c>
      <c r="AC7" s="5">
        <v>9</v>
      </c>
      <c r="AD7" s="5">
        <v>16</v>
      </c>
      <c r="AE7" s="5">
        <v>23</v>
      </c>
      <c r="AF7" s="381"/>
      <c r="AG7" s="5">
        <v>6</v>
      </c>
      <c r="AH7" s="5">
        <v>13</v>
      </c>
      <c r="AI7" s="5">
        <v>20</v>
      </c>
      <c r="AJ7" s="381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381"/>
      <c r="AT7" s="5">
        <v>6</v>
      </c>
      <c r="AU7" s="5">
        <v>13</v>
      </c>
      <c r="AV7" s="5">
        <v>20</v>
      </c>
      <c r="AW7" s="381"/>
      <c r="AX7" s="5">
        <v>3</v>
      </c>
      <c r="AY7" s="5">
        <v>10</v>
      </c>
      <c r="AZ7" s="5">
        <v>17</v>
      </c>
      <c r="BA7" s="5">
        <v>24</v>
      </c>
      <c r="BB7" s="378"/>
      <c r="BC7" s="394"/>
      <c r="BD7" s="378"/>
      <c r="BE7" s="377"/>
      <c r="BF7" s="377"/>
      <c r="BG7" s="377"/>
      <c r="BH7" s="378"/>
      <c r="BI7" s="378"/>
      <c r="BJ7" s="378"/>
      <c r="BK7" s="378"/>
    </row>
    <row r="8" spans="1:63" ht="13.5" customHeight="1">
      <c r="A8" s="389"/>
      <c r="B8" s="5">
        <v>7</v>
      </c>
      <c r="C8" s="5">
        <v>14</v>
      </c>
      <c r="D8" s="5">
        <v>21</v>
      </c>
      <c r="E8" s="5">
        <v>28</v>
      </c>
      <c r="F8" s="381"/>
      <c r="G8" s="5">
        <v>12</v>
      </c>
      <c r="H8" s="5">
        <v>19</v>
      </c>
      <c r="I8" s="5">
        <v>26</v>
      </c>
      <c r="J8" s="381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381"/>
      <c r="T8" s="5">
        <v>11</v>
      </c>
      <c r="U8" s="5">
        <v>18</v>
      </c>
      <c r="V8" s="5">
        <v>25</v>
      </c>
      <c r="W8" s="381"/>
      <c r="X8" s="5">
        <v>8</v>
      </c>
      <c r="Y8" s="5">
        <v>15</v>
      </c>
      <c r="Z8" s="5">
        <v>22</v>
      </c>
      <c r="AA8" s="381"/>
      <c r="AB8" s="5">
        <v>8</v>
      </c>
      <c r="AC8" s="5">
        <v>15</v>
      </c>
      <c r="AD8" s="5">
        <v>22</v>
      </c>
      <c r="AE8" s="5">
        <v>29</v>
      </c>
      <c r="AF8" s="381"/>
      <c r="AG8" s="5">
        <v>12</v>
      </c>
      <c r="AH8" s="5">
        <v>19</v>
      </c>
      <c r="AI8" s="5">
        <v>26</v>
      </c>
      <c r="AJ8" s="381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381"/>
      <c r="AT8" s="5">
        <v>12</v>
      </c>
      <c r="AU8" s="5">
        <v>19</v>
      </c>
      <c r="AV8" s="5">
        <v>26</v>
      </c>
      <c r="AW8" s="381"/>
      <c r="AX8" s="5">
        <v>9</v>
      </c>
      <c r="AY8" s="5">
        <v>16</v>
      </c>
      <c r="AZ8" s="5">
        <v>23</v>
      </c>
      <c r="BA8" s="5">
        <v>31</v>
      </c>
      <c r="BB8" s="378"/>
      <c r="BC8" s="394"/>
      <c r="BD8" s="378"/>
      <c r="BE8" s="377"/>
      <c r="BF8" s="377"/>
      <c r="BG8" s="377"/>
      <c r="BH8" s="378"/>
      <c r="BI8" s="378"/>
      <c r="BJ8" s="378"/>
      <c r="BK8" s="378"/>
    </row>
    <row r="9" spans="1:63" ht="13.5" customHeight="1">
      <c r="A9" s="389"/>
      <c r="B9" s="5"/>
      <c r="C9" s="5"/>
      <c r="D9" s="5"/>
      <c r="E9" s="5"/>
      <c r="F9" s="381"/>
      <c r="G9" s="5"/>
      <c r="H9" s="5"/>
      <c r="I9" s="5"/>
      <c r="J9" s="381"/>
      <c r="K9" s="5"/>
      <c r="L9" s="5"/>
      <c r="M9" s="5"/>
      <c r="N9" s="5"/>
      <c r="O9" s="5"/>
      <c r="P9" s="5"/>
      <c r="Q9" s="5"/>
      <c r="R9" s="5"/>
      <c r="S9" s="381"/>
      <c r="T9" s="5"/>
      <c r="U9" s="5"/>
      <c r="V9" s="5"/>
      <c r="W9" s="381"/>
      <c r="X9" s="5"/>
      <c r="Y9" s="5"/>
      <c r="Z9" s="5"/>
      <c r="AA9" s="381"/>
      <c r="AB9" s="5"/>
      <c r="AC9" s="5"/>
      <c r="AD9" s="5"/>
      <c r="AE9" s="5"/>
      <c r="AF9" s="381"/>
      <c r="AG9" s="5"/>
      <c r="AH9" s="5"/>
      <c r="AI9" s="5"/>
      <c r="AJ9" s="381"/>
      <c r="AK9" s="5"/>
      <c r="AL9" s="5"/>
      <c r="AM9" s="5"/>
      <c r="AN9" s="5"/>
      <c r="AO9" s="5"/>
      <c r="AP9" s="5"/>
      <c r="AQ9" s="5"/>
      <c r="AR9" s="5"/>
      <c r="AS9" s="381"/>
      <c r="AT9" s="5"/>
      <c r="AU9" s="5"/>
      <c r="AV9" s="5"/>
      <c r="AW9" s="381"/>
      <c r="AX9" s="5"/>
      <c r="AY9" s="5"/>
      <c r="AZ9" s="5"/>
      <c r="BA9" s="5"/>
      <c r="BB9" s="378"/>
      <c r="BC9" s="394"/>
      <c r="BD9" s="378"/>
      <c r="BE9" s="377"/>
      <c r="BF9" s="377"/>
      <c r="BG9" s="377"/>
      <c r="BH9" s="378"/>
      <c r="BI9" s="378"/>
      <c r="BJ9" s="378"/>
      <c r="BK9" s="378"/>
    </row>
    <row r="10" spans="1:63" ht="13.5" customHeight="1">
      <c r="A10" s="389"/>
      <c r="B10" s="5"/>
      <c r="C10" s="5"/>
      <c r="D10" s="5"/>
      <c r="E10" s="5"/>
      <c r="F10" s="381"/>
      <c r="G10" s="5"/>
      <c r="H10" s="5"/>
      <c r="I10" s="5"/>
      <c r="J10" s="381"/>
      <c r="K10" s="5"/>
      <c r="L10" s="5"/>
      <c r="M10" s="5"/>
      <c r="N10" s="5"/>
      <c r="O10" s="5"/>
      <c r="P10" s="5"/>
      <c r="Q10" s="5"/>
      <c r="R10" s="5"/>
      <c r="S10" s="381"/>
      <c r="T10" s="5"/>
      <c r="U10" s="5"/>
      <c r="V10" s="5"/>
      <c r="W10" s="381"/>
      <c r="X10" s="5"/>
      <c r="Y10" s="5"/>
      <c r="Z10" s="5"/>
      <c r="AA10" s="381"/>
      <c r="AB10" s="5"/>
      <c r="AC10" s="5"/>
      <c r="AD10" s="5"/>
      <c r="AE10" s="5"/>
      <c r="AF10" s="381"/>
      <c r="AG10" s="5"/>
      <c r="AH10" s="5"/>
      <c r="AI10" s="5"/>
      <c r="AJ10" s="381"/>
      <c r="AK10" s="5"/>
      <c r="AL10" s="5"/>
      <c r="AM10" s="5"/>
      <c r="AN10" s="5"/>
      <c r="AO10" s="5"/>
      <c r="AP10" s="5"/>
      <c r="AQ10" s="5"/>
      <c r="AR10" s="5"/>
      <c r="AS10" s="381"/>
      <c r="AT10" s="5"/>
      <c r="AU10" s="5"/>
      <c r="AV10" s="5"/>
      <c r="AW10" s="381"/>
      <c r="AX10" s="5"/>
      <c r="AY10" s="5"/>
      <c r="AZ10" s="5"/>
      <c r="BA10" s="5"/>
      <c r="BB10" s="378"/>
      <c r="BC10" s="394"/>
      <c r="BD10" s="378"/>
      <c r="BE10" s="377"/>
      <c r="BF10" s="377"/>
      <c r="BG10" s="377"/>
      <c r="BH10" s="378"/>
      <c r="BI10" s="378"/>
      <c r="BJ10" s="378"/>
      <c r="BK10" s="378"/>
    </row>
    <row r="11" spans="1:63" ht="13.5" customHeight="1">
      <c r="A11" s="389"/>
      <c r="B11" s="5"/>
      <c r="C11" s="5"/>
      <c r="D11" s="5"/>
      <c r="E11" s="5"/>
      <c r="F11" s="381"/>
      <c r="G11" s="5"/>
      <c r="H11" s="5"/>
      <c r="I11" s="5"/>
      <c r="J11" s="381"/>
      <c r="K11" s="5"/>
      <c r="L11" s="5"/>
      <c r="M11" s="5"/>
      <c r="N11" s="5"/>
      <c r="O11" s="5"/>
      <c r="P11" s="5"/>
      <c r="Q11" s="7"/>
      <c r="R11" s="5"/>
      <c r="S11" s="391"/>
      <c r="T11" s="5"/>
      <c r="U11" s="5"/>
      <c r="V11" s="5"/>
      <c r="W11" s="381"/>
      <c r="X11" s="5"/>
      <c r="Y11" s="5"/>
      <c r="Z11" s="5"/>
      <c r="AA11" s="381"/>
      <c r="AB11" s="5"/>
      <c r="AC11" s="5"/>
      <c r="AD11" s="5"/>
      <c r="AE11" s="5"/>
      <c r="AF11" s="381"/>
      <c r="AG11" s="5"/>
      <c r="AH11" s="5"/>
      <c r="AI11" s="5"/>
      <c r="AJ11" s="381"/>
      <c r="AK11" s="5"/>
      <c r="AL11" s="5"/>
      <c r="AM11" s="5"/>
      <c r="AN11" s="5"/>
      <c r="AO11" s="5"/>
      <c r="AP11" s="5"/>
      <c r="AQ11" s="5"/>
      <c r="AR11" s="5"/>
      <c r="AS11" s="381"/>
      <c r="AT11" s="5"/>
      <c r="AU11" s="5"/>
      <c r="AV11" s="5"/>
      <c r="AW11" s="381"/>
      <c r="AX11" s="5"/>
      <c r="AY11" s="5"/>
      <c r="AZ11" s="5"/>
      <c r="BA11" s="5"/>
      <c r="BB11" s="378"/>
      <c r="BC11" s="394"/>
      <c r="BD11" s="378"/>
      <c r="BE11" s="377"/>
      <c r="BF11" s="377"/>
      <c r="BG11" s="377"/>
      <c r="BH11" s="378"/>
      <c r="BI11" s="378"/>
      <c r="BJ11" s="378"/>
      <c r="BK11" s="378"/>
    </row>
    <row r="12" spans="1:63" ht="13.5" customHeight="1" thickBot="1">
      <c r="A12" s="390"/>
      <c r="B12" s="5"/>
      <c r="C12" s="5"/>
      <c r="D12" s="5"/>
      <c r="E12" s="5"/>
      <c r="F12" s="381"/>
      <c r="G12" s="33"/>
      <c r="H12" s="5"/>
      <c r="I12" s="5"/>
      <c r="J12" s="381"/>
      <c r="K12" s="5"/>
      <c r="L12" s="5"/>
      <c r="M12" s="5"/>
      <c r="N12" s="5"/>
      <c r="O12" s="5"/>
      <c r="P12" s="5"/>
      <c r="Q12" s="5"/>
      <c r="R12" s="5"/>
      <c r="S12" s="381"/>
      <c r="T12" s="5"/>
      <c r="U12" s="5"/>
      <c r="V12" s="5"/>
      <c r="W12" s="381"/>
      <c r="X12" s="5"/>
      <c r="Y12" s="5"/>
      <c r="Z12" s="5"/>
      <c r="AA12" s="381"/>
      <c r="AB12" s="5"/>
      <c r="AC12" s="5"/>
      <c r="AD12" s="5"/>
      <c r="AE12" s="5"/>
      <c r="AF12" s="381"/>
      <c r="AG12" s="5"/>
      <c r="AH12" s="5"/>
      <c r="AI12" s="5"/>
      <c r="AJ12" s="381"/>
      <c r="AK12" s="5"/>
      <c r="AL12" s="5"/>
      <c r="AM12" s="5"/>
      <c r="AN12" s="5"/>
      <c r="AO12" s="5"/>
      <c r="AP12" s="5"/>
      <c r="AQ12" s="5"/>
      <c r="AR12" s="5"/>
      <c r="AS12" s="381"/>
      <c r="AT12" s="5"/>
      <c r="AU12" s="5"/>
      <c r="AV12" s="5"/>
      <c r="AW12" s="381"/>
      <c r="AX12" s="5"/>
      <c r="AY12" s="5"/>
      <c r="AZ12" s="5"/>
      <c r="BA12" s="5"/>
      <c r="BB12" s="378"/>
      <c r="BC12" s="394"/>
      <c r="BD12" s="378"/>
      <c r="BE12" s="377"/>
      <c r="BF12" s="377"/>
      <c r="BG12" s="377"/>
      <c r="BH12" s="378"/>
      <c r="BI12" s="378"/>
      <c r="BJ12" s="378"/>
      <c r="BK12" s="378"/>
    </row>
    <row r="13" spans="1:63" ht="17.25" customHeight="1" thickBot="1">
      <c r="A13" s="36"/>
      <c r="B13" s="37" t="s">
        <v>161</v>
      </c>
      <c r="C13" s="37" t="s">
        <v>162</v>
      </c>
      <c r="D13" s="37" t="s">
        <v>163</v>
      </c>
      <c r="E13" s="37" t="s">
        <v>164</v>
      </c>
      <c r="F13" s="37" t="s">
        <v>165</v>
      </c>
      <c r="G13" s="37" t="s">
        <v>166</v>
      </c>
      <c r="H13" s="37" t="s">
        <v>167</v>
      </c>
      <c r="I13" s="37" t="s">
        <v>154</v>
      </c>
      <c r="J13" s="37" t="s">
        <v>168</v>
      </c>
      <c r="K13" s="37" t="s">
        <v>169</v>
      </c>
      <c r="L13" s="37" t="s">
        <v>170</v>
      </c>
      <c r="M13" s="37" t="s">
        <v>171</v>
      </c>
      <c r="N13" s="37" t="s">
        <v>172</v>
      </c>
      <c r="O13" s="37" t="s">
        <v>173</v>
      </c>
      <c r="P13" s="37" t="s">
        <v>174</v>
      </c>
      <c r="Q13" s="37" t="s">
        <v>175</v>
      </c>
      <c r="R13" s="37" t="s">
        <v>176</v>
      </c>
      <c r="S13" s="37" t="s">
        <v>177</v>
      </c>
      <c r="T13" s="37" t="s">
        <v>178</v>
      </c>
      <c r="U13" s="37" t="s">
        <v>179</v>
      </c>
      <c r="V13" s="37" t="s">
        <v>180</v>
      </c>
      <c r="W13" s="37" t="s">
        <v>181</v>
      </c>
      <c r="X13" s="37" t="s">
        <v>182</v>
      </c>
      <c r="Y13" s="37" t="s">
        <v>183</v>
      </c>
      <c r="Z13" s="37" t="s">
        <v>184</v>
      </c>
      <c r="AA13" s="37" t="s">
        <v>185</v>
      </c>
      <c r="AB13" s="37" t="s">
        <v>186</v>
      </c>
      <c r="AC13" s="37" t="s">
        <v>187</v>
      </c>
      <c r="AD13" s="37" t="s">
        <v>188</v>
      </c>
      <c r="AE13" s="37" t="s">
        <v>189</v>
      </c>
      <c r="AF13" s="37" t="s">
        <v>190</v>
      </c>
      <c r="AG13" s="37" t="s">
        <v>191</v>
      </c>
      <c r="AH13" s="37" t="s">
        <v>192</v>
      </c>
      <c r="AI13" s="37" t="s">
        <v>193</v>
      </c>
      <c r="AJ13" s="37" t="s">
        <v>194</v>
      </c>
      <c r="AK13" s="37" t="s">
        <v>195</v>
      </c>
      <c r="AL13" s="37" t="s">
        <v>196</v>
      </c>
      <c r="AM13" s="37" t="s">
        <v>197</v>
      </c>
      <c r="AN13" s="37" t="s">
        <v>198</v>
      </c>
      <c r="AO13" s="37" t="s">
        <v>199</v>
      </c>
      <c r="AP13" s="37" t="s">
        <v>200</v>
      </c>
      <c r="AQ13" s="37" t="s">
        <v>201</v>
      </c>
      <c r="AR13" s="37" t="s">
        <v>202</v>
      </c>
      <c r="AS13" s="37" t="s">
        <v>203</v>
      </c>
      <c r="AT13" s="37" t="s">
        <v>204</v>
      </c>
      <c r="AU13" s="37" t="s">
        <v>205</v>
      </c>
      <c r="AV13" s="37" t="s">
        <v>206</v>
      </c>
      <c r="AW13" s="37" t="s">
        <v>207</v>
      </c>
      <c r="AX13" s="37" t="s">
        <v>208</v>
      </c>
      <c r="AY13" s="37" t="s">
        <v>209</v>
      </c>
      <c r="AZ13" s="37" t="s">
        <v>210</v>
      </c>
      <c r="BA13" s="38" t="s">
        <v>211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ht="13.5" customHeight="1">
      <c r="A14" s="34">
        <v>1</v>
      </c>
      <c r="B14" s="11"/>
      <c r="C14" s="11"/>
      <c r="D14" s="11"/>
      <c r="E14" s="12"/>
      <c r="F14" s="12"/>
      <c r="G14" s="35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126</v>
      </c>
      <c r="T14" s="13" t="s">
        <v>126</v>
      </c>
      <c r="U14" s="12"/>
      <c r="V14" s="12"/>
      <c r="W14" s="12"/>
      <c r="X14" s="13">
        <v>22</v>
      </c>
      <c r="Y14" s="13"/>
      <c r="Z14" s="12"/>
      <c r="AA14" s="13"/>
      <c r="AB14" s="1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127</v>
      </c>
      <c r="AR14" s="13" t="s">
        <v>127</v>
      </c>
      <c r="AS14" s="16" t="s">
        <v>126</v>
      </c>
      <c r="AT14" s="16" t="s">
        <v>126</v>
      </c>
      <c r="AU14" s="16" t="s">
        <v>126</v>
      </c>
      <c r="AV14" s="16" t="s">
        <v>126</v>
      </c>
      <c r="AW14" s="16" t="s">
        <v>126</v>
      </c>
      <c r="AX14" s="16" t="s">
        <v>126</v>
      </c>
      <c r="AY14" s="16" t="s">
        <v>126</v>
      </c>
      <c r="AZ14" s="16" t="s">
        <v>126</v>
      </c>
      <c r="BA14" s="16" t="s">
        <v>126</v>
      </c>
      <c r="BB14" s="42"/>
      <c r="BC14" s="14"/>
      <c r="BD14" s="14"/>
      <c r="BE14" s="392"/>
      <c r="BF14" s="392"/>
      <c r="BG14" s="14"/>
      <c r="BH14" s="14"/>
      <c r="BI14" s="14"/>
      <c r="BJ14" s="14"/>
      <c r="BK14" s="14"/>
    </row>
    <row r="15" spans="1:63" ht="13.5" customHeight="1">
      <c r="A15" s="27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127</v>
      </c>
      <c r="S15" s="13" t="s">
        <v>126</v>
      </c>
      <c r="T15" s="13" t="s">
        <v>126</v>
      </c>
      <c r="U15" s="14"/>
      <c r="V15" s="12"/>
      <c r="W15" s="12"/>
      <c r="X15" s="13">
        <v>18</v>
      </c>
      <c r="Y15" s="13"/>
      <c r="Z15" s="12"/>
      <c r="AA15" s="13"/>
      <c r="AB15" s="13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8</v>
      </c>
      <c r="AP15" s="10">
        <v>8</v>
      </c>
      <c r="AQ15" s="10">
        <v>8</v>
      </c>
      <c r="AR15" s="15" t="s">
        <v>127</v>
      </c>
      <c r="AS15" s="16" t="s">
        <v>126</v>
      </c>
      <c r="AT15" s="16" t="s">
        <v>126</v>
      </c>
      <c r="AU15" s="16" t="s">
        <v>126</v>
      </c>
      <c r="AV15" s="16" t="s">
        <v>126</v>
      </c>
      <c r="AW15" s="16" t="s">
        <v>126</v>
      </c>
      <c r="AX15" s="16" t="s">
        <v>126</v>
      </c>
      <c r="AY15" s="16" t="s">
        <v>126</v>
      </c>
      <c r="AZ15" s="16" t="s">
        <v>126</v>
      </c>
      <c r="BA15" s="16" t="s">
        <v>126</v>
      </c>
      <c r="BB15" s="42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8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8</v>
      </c>
      <c r="Q16" s="10">
        <v>8</v>
      </c>
      <c r="R16" s="13" t="s">
        <v>127</v>
      </c>
      <c r="S16" s="13" t="s">
        <v>126</v>
      </c>
      <c r="T16" s="13" t="s">
        <v>126</v>
      </c>
      <c r="U16" s="10"/>
      <c r="V16" s="10"/>
      <c r="W16" s="10"/>
      <c r="X16" s="15">
        <v>19</v>
      </c>
      <c r="Y16" s="15"/>
      <c r="Z16" s="10"/>
      <c r="AA16" s="15"/>
      <c r="AB16" s="15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0</v>
      </c>
      <c r="AO16" s="10">
        <v>0</v>
      </c>
      <c r="AP16" s="10">
        <v>0</v>
      </c>
      <c r="AQ16" s="10">
        <v>8</v>
      </c>
      <c r="AR16" s="10">
        <v>8</v>
      </c>
      <c r="AS16" s="17" t="s">
        <v>127</v>
      </c>
      <c r="AT16" s="16" t="s">
        <v>126</v>
      </c>
      <c r="AU16" s="16" t="s">
        <v>126</v>
      </c>
      <c r="AV16" s="16" t="s">
        <v>126</v>
      </c>
      <c r="AW16" s="16" t="s">
        <v>126</v>
      </c>
      <c r="AX16" s="16" t="s">
        <v>126</v>
      </c>
      <c r="AY16" s="16" t="s">
        <v>126</v>
      </c>
      <c r="AZ16" s="16" t="s">
        <v>126</v>
      </c>
      <c r="BA16" s="16" t="s">
        <v>126</v>
      </c>
      <c r="BB16" s="42"/>
      <c r="BC16" s="14"/>
      <c r="BD16" s="14"/>
      <c r="BE16" s="392"/>
      <c r="BF16" s="392"/>
      <c r="BG16" s="14"/>
      <c r="BH16" s="14"/>
      <c r="BI16" s="14"/>
      <c r="BJ16" s="14"/>
      <c r="BK16" s="14"/>
    </row>
    <row r="17" spans="1:63" ht="13.5" customHeight="1">
      <c r="A17" s="28">
        <v>4</v>
      </c>
      <c r="B17" s="8"/>
      <c r="C17" s="8"/>
      <c r="D17" s="8"/>
      <c r="E17" s="10"/>
      <c r="F17" s="10"/>
      <c r="G17" s="9">
        <v>11</v>
      </c>
      <c r="H17" s="10"/>
      <c r="I17" s="10"/>
      <c r="J17" s="10"/>
      <c r="K17" s="10"/>
      <c r="L17" s="10"/>
      <c r="M17" s="10">
        <v>0</v>
      </c>
      <c r="N17" s="10">
        <v>0</v>
      </c>
      <c r="O17" s="10">
        <v>0</v>
      </c>
      <c r="P17" s="10">
        <v>0</v>
      </c>
      <c r="Q17" s="10">
        <v>8</v>
      </c>
      <c r="R17" s="10">
        <v>8</v>
      </c>
      <c r="S17" s="13" t="s">
        <v>126</v>
      </c>
      <c r="T17" s="13" t="s">
        <v>126</v>
      </c>
      <c r="U17" s="10"/>
      <c r="V17" s="10"/>
      <c r="W17" s="10"/>
      <c r="X17" s="15">
        <v>7</v>
      </c>
      <c r="Y17" s="10"/>
      <c r="Z17" s="10"/>
      <c r="AA17" s="10"/>
      <c r="AB17" s="10">
        <v>0</v>
      </c>
      <c r="AC17" s="10">
        <v>0</v>
      </c>
      <c r="AD17" s="10">
        <v>8</v>
      </c>
      <c r="AE17" s="10">
        <v>8</v>
      </c>
      <c r="AF17" s="10">
        <v>8</v>
      </c>
      <c r="AG17" s="12">
        <v>8</v>
      </c>
      <c r="AH17" s="13" t="s">
        <v>127</v>
      </c>
      <c r="AI17" s="15" t="s">
        <v>128</v>
      </c>
      <c r="AJ17" s="10" t="s">
        <v>128</v>
      </c>
      <c r="AK17" s="10" t="s">
        <v>128</v>
      </c>
      <c r="AL17" s="10" t="s">
        <v>128</v>
      </c>
      <c r="AM17" s="15" t="s">
        <v>28</v>
      </c>
      <c r="AN17" s="15" t="s">
        <v>28</v>
      </c>
      <c r="AO17" s="15" t="s">
        <v>28</v>
      </c>
      <c r="AP17" s="15" t="s">
        <v>28</v>
      </c>
      <c r="AQ17" s="15" t="s">
        <v>28</v>
      </c>
      <c r="AR17" s="15" t="s">
        <v>28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42"/>
      <c r="BC17" s="14"/>
      <c r="BD17" s="14"/>
      <c r="BE17" s="392"/>
      <c r="BF17" s="392"/>
      <c r="BG17" s="14"/>
      <c r="BH17" s="14"/>
      <c r="BI17" s="14"/>
      <c r="BJ17" s="14"/>
      <c r="BK17" s="14"/>
    </row>
    <row r="18" spans="1:63" ht="13.5" customHeight="1">
      <c r="A18" s="395"/>
      <c r="B18" s="395"/>
      <c r="C18" s="395"/>
      <c r="D18" s="395"/>
      <c r="E18" s="395"/>
      <c r="F18" s="20"/>
      <c r="G18" s="395"/>
      <c r="H18" s="395"/>
      <c r="I18" s="395"/>
      <c r="J18" s="395"/>
      <c r="K18" s="395"/>
      <c r="L18" s="395"/>
      <c r="M18" s="395"/>
      <c r="N18" s="20"/>
      <c r="O18" s="395"/>
      <c r="P18" s="395"/>
      <c r="Q18" s="395"/>
      <c r="R18" s="395"/>
      <c r="S18" s="395"/>
      <c r="T18" s="395"/>
      <c r="U18" s="395"/>
      <c r="V18" s="21"/>
      <c r="W18" s="395"/>
      <c r="X18" s="395"/>
      <c r="Y18" s="395"/>
      <c r="Z18" s="395"/>
      <c r="AA18" s="395"/>
      <c r="AB18" s="395"/>
      <c r="AC18" s="395"/>
      <c r="AD18" s="20"/>
      <c r="AE18" s="395"/>
      <c r="AF18" s="395"/>
      <c r="AG18" s="395"/>
      <c r="AH18" s="395"/>
      <c r="AI18" s="395"/>
      <c r="AJ18" s="395"/>
      <c r="AK18" s="395"/>
      <c r="AL18" s="20"/>
      <c r="AM18" s="395"/>
      <c r="AN18" s="395"/>
      <c r="AO18" s="395"/>
      <c r="AP18" s="395"/>
      <c r="AQ18" s="395"/>
      <c r="AR18" s="395"/>
      <c r="AS18" s="395"/>
      <c r="AT18" s="20"/>
      <c r="AU18" s="395"/>
      <c r="AV18" s="395"/>
      <c r="AW18" s="395"/>
      <c r="AX18" s="395"/>
      <c r="AY18" s="395"/>
      <c r="AZ18" s="395"/>
      <c r="BA18" s="395"/>
      <c r="BB18" s="19"/>
      <c r="BC18" s="395"/>
      <c r="BD18" s="395"/>
      <c r="BE18" s="395"/>
      <c r="BF18" s="395"/>
      <c r="BG18" s="395"/>
      <c r="BH18" s="395"/>
      <c r="BI18" s="395"/>
      <c r="BJ18" s="395"/>
      <c r="BK18" s="20"/>
    </row>
    <row r="19" spans="1:63" ht="13.5" customHeight="1">
      <c r="A19" s="399" t="s">
        <v>29</v>
      </c>
      <c r="B19" s="399"/>
      <c r="C19" s="399"/>
      <c r="D19" s="399"/>
      <c r="E19" s="399"/>
      <c r="F19" s="30"/>
      <c r="G19" s="398" t="s">
        <v>149</v>
      </c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2"/>
      <c r="X19" s="30" t="s">
        <v>150</v>
      </c>
      <c r="Y19" s="400" t="s">
        <v>151</v>
      </c>
      <c r="Z19" s="400"/>
      <c r="AA19" s="400"/>
      <c r="AB19" s="400"/>
      <c r="AC19" s="400"/>
      <c r="AD19" s="400"/>
      <c r="AE19" s="400"/>
      <c r="AF19" s="2"/>
      <c r="AG19" s="2"/>
      <c r="AH19" s="2"/>
      <c r="AI19" s="2"/>
      <c r="AJ19" s="2"/>
      <c r="AK19" s="2"/>
      <c r="AL19" s="2"/>
      <c r="AM19" s="2"/>
      <c r="AN19" s="31"/>
      <c r="AO19" s="2"/>
      <c r="AP19" s="2"/>
      <c r="AQ19" s="32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9"/>
      <c r="BA20" s="29"/>
      <c r="BB20" s="2"/>
      <c r="BC20" s="29"/>
      <c r="BD20" s="29"/>
      <c r="BE20" s="2"/>
      <c r="BF20" s="29"/>
      <c r="BG20" s="29"/>
      <c r="BH20" s="2"/>
    </row>
    <row r="21" spans="1:63" ht="13.5" customHeight="1">
      <c r="A21" s="2"/>
      <c r="B21" s="2"/>
      <c r="C21" s="2"/>
      <c r="D21" s="2"/>
      <c r="E21" s="2"/>
      <c r="F21" s="30" t="s">
        <v>152</v>
      </c>
      <c r="G21" s="398" t="s">
        <v>153</v>
      </c>
      <c r="H21" s="398"/>
      <c r="I21" s="398"/>
      <c r="J21" s="398"/>
      <c r="K21" s="398"/>
      <c r="L21" s="398"/>
      <c r="M21" s="398"/>
      <c r="N21" s="398"/>
      <c r="O21" s="398"/>
      <c r="P21" s="398"/>
      <c r="Q21" s="2"/>
      <c r="R21" s="2"/>
      <c r="S21" s="2"/>
      <c r="T21" s="29"/>
      <c r="U21" s="2"/>
      <c r="V21" s="2"/>
      <c r="W21" s="2"/>
      <c r="X21" s="30" t="s">
        <v>154</v>
      </c>
      <c r="Y21" s="398" t="s">
        <v>155</v>
      </c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2"/>
      <c r="AQ21" s="30" t="s">
        <v>28</v>
      </c>
      <c r="AR21" s="400" t="s">
        <v>156</v>
      </c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29"/>
      <c r="BG21" s="29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9"/>
      <c r="BA22" s="29"/>
      <c r="BB22" s="2"/>
      <c r="BC22" s="29"/>
      <c r="BD22" s="29"/>
      <c r="BE22" s="2"/>
      <c r="BF22" s="29"/>
      <c r="BG22" s="29"/>
      <c r="BH22" s="2"/>
    </row>
    <row r="23" spans="1:63" ht="13.5" customHeight="1">
      <c r="A23" s="2"/>
      <c r="B23" s="2"/>
      <c r="C23" s="2"/>
      <c r="D23" s="2"/>
      <c r="E23" s="2"/>
      <c r="F23" s="30" t="s">
        <v>157</v>
      </c>
      <c r="G23" s="398" t="s">
        <v>158</v>
      </c>
      <c r="H23" s="398"/>
      <c r="I23" s="398"/>
      <c r="J23" s="398"/>
      <c r="K23" s="398"/>
      <c r="L23" s="398"/>
      <c r="M23" s="398"/>
      <c r="N23" s="398"/>
      <c r="O23" s="398"/>
      <c r="P23" s="398"/>
      <c r="Q23" s="2"/>
      <c r="R23" s="2"/>
      <c r="S23" s="2"/>
      <c r="T23" s="29"/>
      <c r="U23" s="2"/>
      <c r="V23" s="2"/>
      <c r="W23" s="2"/>
      <c r="X23" s="30" t="s">
        <v>148</v>
      </c>
      <c r="Y23" s="398" t="s">
        <v>159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2"/>
      <c r="AQ23" s="30" t="s">
        <v>11</v>
      </c>
      <c r="AR23" s="398" t="s">
        <v>160</v>
      </c>
      <c r="AS23" s="398"/>
      <c r="AT23" s="398"/>
      <c r="AU23" s="398"/>
      <c r="AV23" s="398"/>
      <c r="AW23" s="398"/>
      <c r="AX23" s="398"/>
      <c r="AY23" s="398"/>
      <c r="AZ23" s="398"/>
      <c r="BA23" s="398"/>
      <c r="BB23" s="2"/>
      <c r="BC23" s="29"/>
      <c r="BD23" s="29"/>
      <c r="BE23" s="2"/>
      <c r="BF23" s="29"/>
      <c r="BG23" s="29"/>
      <c r="BH23" s="2"/>
    </row>
    <row r="26" spans="1:63" s="45" customFormat="1" ht="13.5" customHeight="1">
      <c r="A26" s="396" t="s">
        <v>133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43"/>
      <c r="BB26" s="44"/>
      <c r="BC26" s="43"/>
      <c r="BD26" s="43"/>
      <c r="BE26" s="44"/>
      <c r="BF26" s="43"/>
      <c r="BG26" s="43"/>
      <c r="BH26" s="44"/>
    </row>
    <row r="27" spans="1:63" ht="13.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</row>
    <row r="28" spans="1:63" s="45" customFormat="1" ht="13.5" customHeight="1">
      <c r="A28" s="401" t="s">
        <v>134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 t="s">
        <v>30</v>
      </c>
      <c r="T28" s="402"/>
      <c r="U28" s="402"/>
      <c r="V28" s="402"/>
      <c r="W28" s="402"/>
      <c r="X28" s="402"/>
      <c r="Y28" s="402"/>
      <c r="Z28" s="402"/>
      <c r="AA28" s="402"/>
      <c r="AB28" s="402" t="s">
        <v>135</v>
      </c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1" t="s">
        <v>31</v>
      </c>
      <c r="AX28" s="401"/>
      <c r="AY28" s="401"/>
      <c r="AZ28" s="401"/>
      <c r="BA28" s="401"/>
      <c r="BB28" s="401"/>
      <c r="BC28" s="402" t="s">
        <v>32</v>
      </c>
      <c r="BD28" s="402"/>
      <c r="BE28" s="402"/>
      <c r="BF28" s="402" t="s">
        <v>12</v>
      </c>
      <c r="BG28" s="402"/>
      <c r="BH28" s="402"/>
    </row>
    <row r="29" spans="1:63" s="45" customFormat="1" ht="33" customHeight="1">
      <c r="A29" s="401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 t="s">
        <v>9</v>
      </c>
      <c r="AC29" s="402"/>
      <c r="AD29" s="402"/>
      <c r="AE29" s="402"/>
      <c r="AF29" s="402"/>
      <c r="AG29" s="402"/>
      <c r="AH29" s="402"/>
      <c r="AI29" s="402" t="s">
        <v>136</v>
      </c>
      <c r="AJ29" s="402"/>
      <c r="AK29" s="402"/>
      <c r="AL29" s="402"/>
      <c r="AM29" s="402"/>
      <c r="AN29" s="402"/>
      <c r="AO29" s="402"/>
      <c r="AP29" s="402" t="s">
        <v>14</v>
      </c>
      <c r="AQ29" s="402"/>
      <c r="AR29" s="402"/>
      <c r="AS29" s="402"/>
      <c r="AT29" s="402"/>
      <c r="AU29" s="402"/>
      <c r="AV29" s="402"/>
      <c r="AW29" s="406" t="s">
        <v>137</v>
      </c>
      <c r="AX29" s="407"/>
      <c r="AY29" s="407"/>
      <c r="AZ29" s="407"/>
      <c r="BA29" s="407"/>
      <c r="BB29" s="408"/>
      <c r="BC29" s="402"/>
      <c r="BD29" s="403"/>
      <c r="BE29" s="402"/>
      <c r="BF29" s="402"/>
      <c r="BG29" s="403"/>
      <c r="BH29" s="402"/>
    </row>
    <row r="30" spans="1:63" s="45" customFormat="1" ht="13.5" customHeight="1">
      <c r="A30" s="401"/>
      <c r="B30" s="402"/>
      <c r="C30" s="402"/>
      <c r="D30" s="402"/>
      <c r="E30" s="402"/>
      <c r="F30" s="402"/>
      <c r="G30" s="402" t="s">
        <v>138</v>
      </c>
      <c r="H30" s="402"/>
      <c r="I30" s="402"/>
      <c r="J30" s="402"/>
      <c r="K30" s="402"/>
      <c r="L30" s="402"/>
      <c r="M30" s="402" t="s">
        <v>139</v>
      </c>
      <c r="N30" s="402"/>
      <c r="O30" s="402"/>
      <c r="P30" s="402"/>
      <c r="Q30" s="402"/>
      <c r="R30" s="402"/>
      <c r="S30" s="402" t="s">
        <v>12</v>
      </c>
      <c r="T30" s="402"/>
      <c r="U30" s="402"/>
      <c r="V30" s="402" t="s">
        <v>138</v>
      </c>
      <c r="W30" s="402"/>
      <c r="X30" s="402"/>
      <c r="Y30" s="402" t="s">
        <v>139</v>
      </c>
      <c r="Z30" s="402"/>
      <c r="AA30" s="402"/>
      <c r="AB30" s="402" t="s">
        <v>12</v>
      </c>
      <c r="AC30" s="402"/>
      <c r="AD30" s="402"/>
      <c r="AE30" s="402" t="s">
        <v>138</v>
      </c>
      <c r="AF30" s="402"/>
      <c r="AG30" s="402" t="s">
        <v>139</v>
      </c>
      <c r="AH30" s="402"/>
      <c r="AI30" s="402" t="s">
        <v>12</v>
      </c>
      <c r="AJ30" s="402"/>
      <c r="AK30" s="402"/>
      <c r="AL30" s="402" t="s">
        <v>138</v>
      </c>
      <c r="AM30" s="402"/>
      <c r="AN30" s="402" t="s">
        <v>139</v>
      </c>
      <c r="AO30" s="402"/>
      <c r="AP30" s="402" t="s">
        <v>12</v>
      </c>
      <c r="AQ30" s="402"/>
      <c r="AR30" s="402"/>
      <c r="AS30" s="402" t="s">
        <v>138</v>
      </c>
      <c r="AT30" s="402"/>
      <c r="AU30" s="402" t="s">
        <v>139</v>
      </c>
      <c r="AV30" s="402"/>
      <c r="AW30" s="409"/>
      <c r="AX30" s="410"/>
      <c r="AY30" s="410"/>
      <c r="AZ30" s="410"/>
      <c r="BA30" s="410"/>
      <c r="BB30" s="411"/>
      <c r="BC30" s="402"/>
      <c r="BD30" s="402"/>
      <c r="BE30" s="402"/>
      <c r="BF30" s="402"/>
      <c r="BG30" s="402"/>
      <c r="BH30" s="402"/>
    </row>
    <row r="31" spans="1:63" s="45" customFormat="1" ht="20.25" customHeight="1">
      <c r="A31" s="401"/>
      <c r="B31" s="404"/>
      <c r="C31" s="404"/>
      <c r="D31" s="405" t="s">
        <v>141</v>
      </c>
      <c r="E31" s="405"/>
      <c r="F31" s="405"/>
      <c r="G31" s="404" t="s">
        <v>140</v>
      </c>
      <c r="H31" s="404"/>
      <c r="I31" s="404"/>
      <c r="J31" s="405" t="s">
        <v>141</v>
      </c>
      <c r="K31" s="405"/>
      <c r="L31" s="405"/>
      <c r="M31" s="404" t="s">
        <v>140</v>
      </c>
      <c r="N31" s="404"/>
      <c r="O31" s="404"/>
      <c r="P31" s="405" t="s">
        <v>141</v>
      </c>
      <c r="Q31" s="405"/>
      <c r="R31" s="405"/>
      <c r="S31" s="404" t="s">
        <v>140</v>
      </c>
      <c r="T31" s="404"/>
      <c r="U31" s="404"/>
      <c r="V31" s="404" t="s">
        <v>140</v>
      </c>
      <c r="W31" s="404"/>
      <c r="X31" s="404"/>
      <c r="Y31" s="404" t="s">
        <v>140</v>
      </c>
      <c r="Z31" s="404"/>
      <c r="AA31" s="404"/>
      <c r="AB31" s="404" t="s">
        <v>140</v>
      </c>
      <c r="AC31" s="404"/>
      <c r="AD31" s="404"/>
      <c r="AE31" s="404" t="s">
        <v>140</v>
      </c>
      <c r="AF31" s="404"/>
      <c r="AG31" s="404" t="s">
        <v>140</v>
      </c>
      <c r="AH31" s="404"/>
      <c r="AI31" s="404" t="s">
        <v>140</v>
      </c>
      <c r="AJ31" s="404"/>
      <c r="AK31" s="404"/>
      <c r="AL31" s="404" t="s">
        <v>140</v>
      </c>
      <c r="AM31" s="404"/>
      <c r="AN31" s="404" t="s">
        <v>140</v>
      </c>
      <c r="AO31" s="404"/>
      <c r="AP31" s="404" t="s">
        <v>140</v>
      </c>
      <c r="AQ31" s="404"/>
      <c r="AR31" s="404"/>
      <c r="AS31" s="404" t="s">
        <v>140</v>
      </c>
      <c r="AT31" s="404"/>
      <c r="AU31" s="404" t="s">
        <v>140</v>
      </c>
      <c r="AV31" s="404"/>
      <c r="AW31" s="413" t="s">
        <v>140</v>
      </c>
      <c r="AX31" s="414"/>
      <c r="AY31" s="414"/>
      <c r="AZ31" s="414"/>
      <c r="BA31" s="414"/>
      <c r="BB31" s="415"/>
      <c r="BC31" s="404" t="s">
        <v>140</v>
      </c>
      <c r="BD31" s="404"/>
      <c r="BE31" s="404"/>
      <c r="BF31" s="404" t="s">
        <v>140</v>
      </c>
      <c r="BG31" s="404"/>
      <c r="BH31" s="404"/>
    </row>
    <row r="32" spans="1:63" s="45" customFormat="1" ht="13.5" customHeight="1">
      <c r="A32" s="46" t="s">
        <v>142</v>
      </c>
      <c r="B32" s="412">
        <f>G32+M32</f>
        <v>39</v>
      </c>
      <c r="C32" s="412"/>
      <c r="D32" s="419">
        <f>B32*36</f>
        <v>1404</v>
      </c>
      <c r="E32" s="419"/>
      <c r="F32" s="419"/>
      <c r="G32" s="412">
        <v>17</v>
      </c>
      <c r="H32" s="412"/>
      <c r="I32" s="412"/>
      <c r="J32" s="419">
        <f>G32*36</f>
        <v>612</v>
      </c>
      <c r="K32" s="419"/>
      <c r="L32" s="419"/>
      <c r="M32" s="412">
        <v>22</v>
      </c>
      <c r="N32" s="412"/>
      <c r="O32" s="412"/>
      <c r="P32" s="419">
        <f>M32*36</f>
        <v>792</v>
      </c>
      <c r="Q32" s="419"/>
      <c r="R32" s="419"/>
      <c r="S32" s="412">
        <v>2</v>
      </c>
      <c r="T32" s="412"/>
      <c r="U32" s="412"/>
      <c r="V32" s="412"/>
      <c r="W32" s="412"/>
      <c r="X32" s="412"/>
      <c r="Y32" s="412">
        <v>2</v>
      </c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6"/>
      <c r="AX32" s="417"/>
      <c r="AY32" s="417"/>
      <c r="AZ32" s="417"/>
      <c r="BA32" s="417"/>
      <c r="BB32" s="418"/>
      <c r="BC32" s="412" t="s">
        <v>143</v>
      </c>
      <c r="BD32" s="412"/>
      <c r="BE32" s="412"/>
      <c r="BF32" s="412">
        <f>B32+S32+AB32+AI32+AP32+AW32+AZ32+BC32</f>
        <v>52</v>
      </c>
      <c r="BG32" s="412"/>
      <c r="BH32" s="412"/>
    </row>
    <row r="33" spans="1:60" s="45" customFormat="1" ht="13.5" customHeight="1">
      <c r="A33" s="46" t="s">
        <v>144</v>
      </c>
      <c r="B33" s="412">
        <f t="shared" ref="B33:B35" si="0">G33+M33</f>
        <v>34</v>
      </c>
      <c r="C33" s="412"/>
      <c r="D33" s="419">
        <f t="shared" ref="D33:D35" si="1">B33*36</f>
        <v>1224</v>
      </c>
      <c r="E33" s="419"/>
      <c r="F33" s="419"/>
      <c r="G33" s="412">
        <v>16</v>
      </c>
      <c r="H33" s="412"/>
      <c r="I33" s="412"/>
      <c r="J33" s="419">
        <f t="shared" ref="J33:J35" si="2">G33*36</f>
        <v>576</v>
      </c>
      <c r="K33" s="419"/>
      <c r="L33" s="419"/>
      <c r="M33" s="412">
        <v>18</v>
      </c>
      <c r="N33" s="412"/>
      <c r="O33" s="412"/>
      <c r="P33" s="419">
        <f t="shared" ref="P33:P35" si="3">M33*36</f>
        <v>648</v>
      </c>
      <c r="Q33" s="419"/>
      <c r="R33" s="419"/>
      <c r="S33" s="412">
        <v>2</v>
      </c>
      <c r="T33" s="412"/>
      <c r="U33" s="412"/>
      <c r="V33" s="412">
        <v>1</v>
      </c>
      <c r="W33" s="412"/>
      <c r="X33" s="412"/>
      <c r="Y33" s="412" t="s">
        <v>146</v>
      </c>
      <c r="Z33" s="412"/>
      <c r="AA33" s="412"/>
      <c r="AB33" s="412">
        <f>AE33+AG33</f>
        <v>2</v>
      </c>
      <c r="AC33" s="412"/>
      <c r="AD33" s="412"/>
      <c r="AE33" s="412"/>
      <c r="AF33" s="412"/>
      <c r="AG33" s="412">
        <v>2</v>
      </c>
      <c r="AH33" s="412"/>
      <c r="AI33" s="412">
        <f>AL33+AN33</f>
        <v>3</v>
      </c>
      <c r="AJ33" s="412"/>
      <c r="AK33" s="412"/>
      <c r="AL33" s="412"/>
      <c r="AM33" s="412"/>
      <c r="AN33" s="412">
        <v>3</v>
      </c>
      <c r="AO33" s="412"/>
      <c r="AP33" s="412"/>
      <c r="AQ33" s="412"/>
      <c r="AR33" s="412"/>
      <c r="AS33" s="412"/>
      <c r="AT33" s="412"/>
      <c r="AU33" s="412"/>
      <c r="AV33" s="412"/>
      <c r="AW33" s="416"/>
      <c r="AX33" s="417"/>
      <c r="AY33" s="417"/>
      <c r="AZ33" s="417"/>
      <c r="BA33" s="417"/>
      <c r="BB33" s="418"/>
      <c r="BC33" s="412" t="s">
        <v>143</v>
      </c>
      <c r="BD33" s="412"/>
      <c r="BE33" s="412"/>
      <c r="BF33" s="412">
        <f t="shared" ref="BF33:BF35" si="4">B33+S33+AB33+AI33+AP33+AW33+AZ33+BC33</f>
        <v>52</v>
      </c>
      <c r="BG33" s="412"/>
      <c r="BH33" s="412"/>
    </row>
    <row r="34" spans="1:60" s="45" customFormat="1" ht="13.5" customHeight="1">
      <c r="A34" s="46" t="s">
        <v>28</v>
      </c>
      <c r="B34" s="412">
        <f t="shared" si="0"/>
        <v>30</v>
      </c>
      <c r="C34" s="412"/>
      <c r="D34" s="419">
        <f t="shared" si="1"/>
        <v>1080</v>
      </c>
      <c r="E34" s="419"/>
      <c r="F34" s="419"/>
      <c r="G34" s="412">
        <v>11</v>
      </c>
      <c r="H34" s="412"/>
      <c r="I34" s="412"/>
      <c r="J34" s="419">
        <f t="shared" si="2"/>
        <v>396</v>
      </c>
      <c r="K34" s="419"/>
      <c r="L34" s="419"/>
      <c r="M34" s="412">
        <v>19</v>
      </c>
      <c r="N34" s="412"/>
      <c r="O34" s="412"/>
      <c r="P34" s="419">
        <f t="shared" si="3"/>
        <v>684</v>
      </c>
      <c r="Q34" s="419"/>
      <c r="R34" s="419"/>
      <c r="S34" s="412" t="s">
        <v>145</v>
      </c>
      <c r="T34" s="412"/>
      <c r="U34" s="412"/>
      <c r="V34" s="412">
        <v>1</v>
      </c>
      <c r="W34" s="412"/>
      <c r="X34" s="412"/>
      <c r="Y34" s="412" t="s">
        <v>146</v>
      </c>
      <c r="Z34" s="412"/>
      <c r="AA34" s="412"/>
      <c r="AB34" s="412">
        <f t="shared" ref="AB34:AB35" si="5">AE34+AG34</f>
        <v>6</v>
      </c>
      <c r="AC34" s="412"/>
      <c r="AD34" s="412"/>
      <c r="AE34" s="412">
        <v>3</v>
      </c>
      <c r="AF34" s="412"/>
      <c r="AG34" s="412">
        <v>3</v>
      </c>
      <c r="AH34" s="412"/>
      <c r="AI34" s="412">
        <f t="shared" ref="AI34:AI35" si="6">AL34+AN34</f>
        <v>4</v>
      </c>
      <c r="AJ34" s="412"/>
      <c r="AK34" s="412"/>
      <c r="AL34" s="412">
        <v>2</v>
      </c>
      <c r="AM34" s="412"/>
      <c r="AN34" s="412">
        <v>2</v>
      </c>
      <c r="AO34" s="412"/>
      <c r="AP34" s="412"/>
      <c r="AQ34" s="412"/>
      <c r="AR34" s="412"/>
      <c r="AS34" s="412"/>
      <c r="AT34" s="412"/>
      <c r="AU34" s="412"/>
      <c r="AV34" s="412"/>
      <c r="AW34" s="416"/>
      <c r="AX34" s="417"/>
      <c r="AY34" s="417"/>
      <c r="AZ34" s="417"/>
      <c r="BA34" s="417"/>
      <c r="BB34" s="418"/>
      <c r="BC34" s="412">
        <v>10</v>
      </c>
      <c r="BD34" s="412"/>
      <c r="BE34" s="412"/>
      <c r="BF34" s="412">
        <f t="shared" si="4"/>
        <v>52</v>
      </c>
      <c r="BG34" s="412"/>
      <c r="BH34" s="412"/>
    </row>
    <row r="35" spans="1:60" s="45" customFormat="1" ht="13.5" customHeight="1">
      <c r="A35" s="46" t="s">
        <v>147</v>
      </c>
      <c r="B35" s="412">
        <f t="shared" si="0"/>
        <v>18</v>
      </c>
      <c r="C35" s="412"/>
      <c r="D35" s="419">
        <f t="shared" si="1"/>
        <v>648</v>
      </c>
      <c r="E35" s="419"/>
      <c r="F35" s="419"/>
      <c r="G35" s="412">
        <v>11</v>
      </c>
      <c r="H35" s="412"/>
      <c r="I35" s="412"/>
      <c r="J35" s="419">
        <f t="shared" si="2"/>
        <v>396</v>
      </c>
      <c r="K35" s="419"/>
      <c r="L35" s="419"/>
      <c r="M35" s="412">
        <v>7</v>
      </c>
      <c r="N35" s="412"/>
      <c r="O35" s="412"/>
      <c r="P35" s="419">
        <f t="shared" si="3"/>
        <v>252</v>
      </c>
      <c r="Q35" s="419"/>
      <c r="R35" s="419"/>
      <c r="S35" s="412">
        <v>1</v>
      </c>
      <c r="T35" s="412"/>
      <c r="U35" s="412"/>
      <c r="V35" s="412"/>
      <c r="W35" s="412"/>
      <c r="X35" s="412"/>
      <c r="Y35" s="412" t="s">
        <v>146</v>
      </c>
      <c r="Z35" s="412"/>
      <c r="AA35" s="412"/>
      <c r="AB35" s="412">
        <f t="shared" si="5"/>
        <v>6</v>
      </c>
      <c r="AC35" s="412"/>
      <c r="AD35" s="412"/>
      <c r="AE35" s="412">
        <v>4</v>
      </c>
      <c r="AF35" s="412"/>
      <c r="AG35" s="412">
        <v>2</v>
      </c>
      <c r="AH35" s="412"/>
      <c r="AI35" s="412">
        <f t="shared" si="6"/>
        <v>6</v>
      </c>
      <c r="AJ35" s="412"/>
      <c r="AK35" s="412"/>
      <c r="AL35" s="412">
        <v>2</v>
      </c>
      <c r="AM35" s="412"/>
      <c r="AN35" s="412">
        <v>4</v>
      </c>
      <c r="AO35" s="412"/>
      <c r="AP35" s="412">
        <v>4</v>
      </c>
      <c r="AQ35" s="412"/>
      <c r="AR35" s="412"/>
      <c r="AS35" s="412"/>
      <c r="AT35" s="412"/>
      <c r="AU35" s="412">
        <v>4</v>
      </c>
      <c r="AV35" s="412"/>
      <c r="AW35" s="416"/>
      <c r="AX35" s="417"/>
      <c r="AY35" s="417"/>
      <c r="AZ35" s="417"/>
      <c r="BA35" s="417"/>
      <c r="BB35" s="418"/>
      <c r="BC35" s="412">
        <v>2</v>
      </c>
      <c r="BD35" s="412"/>
      <c r="BE35" s="412"/>
      <c r="BF35" s="412">
        <f t="shared" si="4"/>
        <v>37</v>
      </c>
      <c r="BG35" s="412"/>
      <c r="BH35" s="412"/>
    </row>
    <row r="36" spans="1:60" s="45" customFormat="1" ht="13.5" customHeight="1">
      <c r="A36" s="47" t="s">
        <v>12</v>
      </c>
      <c r="B36" s="420">
        <f>B32+B33+B34+B35</f>
        <v>121</v>
      </c>
      <c r="C36" s="420"/>
      <c r="D36" s="424">
        <f>B36*36</f>
        <v>4356</v>
      </c>
      <c r="E36" s="424"/>
      <c r="F36" s="424"/>
      <c r="G36" s="424"/>
      <c r="H36" s="424"/>
      <c r="I36" s="424"/>
      <c r="J36" s="424">
        <f>J35+J34+J33+J32</f>
        <v>1980</v>
      </c>
      <c r="K36" s="424"/>
      <c r="L36" s="424"/>
      <c r="M36" s="424"/>
      <c r="N36" s="424"/>
      <c r="O36" s="424"/>
      <c r="P36" s="424">
        <f>P35+P34+P33+P32</f>
        <v>2376</v>
      </c>
      <c r="Q36" s="424"/>
      <c r="R36" s="424"/>
      <c r="S36" s="420">
        <f>S32+S33+S34+S35</f>
        <v>7</v>
      </c>
      <c r="T36" s="420"/>
      <c r="U36" s="420"/>
      <c r="V36" s="420"/>
      <c r="W36" s="420"/>
      <c r="X36" s="420"/>
      <c r="Y36" s="420"/>
      <c r="Z36" s="420"/>
      <c r="AA36" s="420"/>
      <c r="AB36" s="412">
        <f>AB35+AB34+AB33</f>
        <v>14</v>
      </c>
      <c r="AC36" s="412"/>
      <c r="AD36" s="412"/>
      <c r="AE36" s="420"/>
      <c r="AF36" s="420"/>
      <c r="AG36" s="420"/>
      <c r="AH36" s="420"/>
      <c r="AI36" s="420">
        <f>SUM(AI33:AK35)</f>
        <v>13</v>
      </c>
      <c r="AJ36" s="420"/>
      <c r="AK36" s="420"/>
      <c r="AL36" s="420"/>
      <c r="AM36" s="420"/>
      <c r="AN36" s="420"/>
      <c r="AO36" s="420"/>
      <c r="AP36" s="420">
        <f>AP32+AP33+AP34+AP35</f>
        <v>4</v>
      </c>
      <c r="AQ36" s="420"/>
      <c r="AR36" s="420"/>
      <c r="AS36" s="420"/>
      <c r="AT36" s="420"/>
      <c r="AU36" s="420"/>
      <c r="AV36" s="420"/>
      <c r="AW36" s="421">
        <v>6</v>
      </c>
      <c r="AX36" s="422"/>
      <c r="AY36" s="422"/>
      <c r="AZ36" s="422"/>
      <c r="BA36" s="422"/>
      <c r="BB36" s="423"/>
      <c r="BC36" s="420">
        <f>BC32+BC33+BC34+BC35</f>
        <v>34</v>
      </c>
      <c r="BD36" s="420"/>
      <c r="BE36" s="420"/>
      <c r="BF36" s="420">
        <f t="shared" ref="BF36" si="7">B36+S36+AB36+AI36+AP36+AW36+AZ36+BC36</f>
        <v>199</v>
      </c>
      <c r="BG36" s="420"/>
      <c r="BH36" s="420"/>
    </row>
    <row r="37" spans="1:60" s="45" customFormat="1" ht="13.5" customHeight="1"/>
  </sheetData>
  <mergeCells count="209"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G34:AH34"/>
    <mergeCell ref="AI34:AK34"/>
    <mergeCell ref="AL34:AM34"/>
    <mergeCell ref="AU33:AV33"/>
    <mergeCell ref="AE33:AF33"/>
    <mergeCell ref="AG33:AH33"/>
    <mergeCell ref="AI33:AK33"/>
    <mergeCell ref="AW33:BB33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AP33:AR33"/>
    <mergeCell ref="AS33:AT33"/>
    <mergeCell ref="BC33:BE33"/>
    <mergeCell ref="BF33:BH33"/>
    <mergeCell ref="AW32:BB32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V30:X30"/>
    <mergeCell ref="Y30:AA30"/>
    <mergeCell ref="AB30:AD30"/>
    <mergeCell ref="AE30:AF30"/>
    <mergeCell ref="AG30:AH30"/>
    <mergeCell ref="AI30:AK30"/>
    <mergeCell ref="AW29:BB30"/>
    <mergeCell ref="BF32:BH32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W31:BB31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T3:V4"/>
    <mergeCell ref="A18:E18"/>
    <mergeCell ref="G18:M18"/>
    <mergeCell ref="O18:U18"/>
    <mergeCell ref="W18:AC18"/>
    <mergeCell ref="AE18:AK18"/>
    <mergeCell ref="AM18:AS18"/>
    <mergeCell ref="A26:AZ26"/>
    <mergeCell ref="A27:BH27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B3:BB12"/>
    <mergeCell ref="AU18:BA18"/>
    <mergeCell ref="BC18:BE18"/>
    <mergeCell ref="BF18:BJ18"/>
    <mergeCell ref="BE17:BF17"/>
    <mergeCell ref="BK3:BK12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B2:BK2"/>
    <mergeCell ref="BE3:BF12"/>
    <mergeCell ref="BG3:BG12"/>
    <mergeCell ref="BJ3:BJ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2"/>
  <sheetViews>
    <sheetView tabSelected="1" topLeftCell="A34" zoomScale="70" zoomScaleNormal="70" workbookViewId="0">
      <selection activeCell="X43" sqref="X43"/>
    </sheetView>
  </sheetViews>
  <sheetFormatPr defaultColWidth="9.33203125" defaultRowHeight="15"/>
  <cols>
    <col min="1" max="1" width="15.5" style="23" customWidth="1"/>
    <col min="2" max="2" width="51" style="192" customWidth="1"/>
    <col min="3" max="3" width="9.33203125" style="190"/>
    <col min="4" max="7" width="9.33203125" style="188"/>
    <col min="8" max="8" width="17.33203125" style="193" bestFit="1" customWidth="1"/>
    <col min="9" max="9" width="10.83203125" style="194" bestFit="1" customWidth="1"/>
    <col min="10" max="10" width="9.33203125" style="195"/>
    <col min="11" max="11" width="9.33203125" style="188"/>
    <col min="12" max="12" width="9.33203125" style="193"/>
    <col min="13" max="14" width="9.33203125" style="194"/>
    <col min="15" max="17" width="9.33203125" style="193"/>
    <col min="18" max="19" width="9.33203125" style="194"/>
    <col min="20" max="20" width="12" style="196" customWidth="1"/>
    <col min="21" max="21" width="13.1640625" style="197" customWidth="1"/>
    <col min="22" max="22" width="8" style="191" customWidth="1"/>
    <col min="23" max="23" width="12.6640625" style="188" customWidth="1"/>
    <col min="24" max="24" width="8.83203125" style="188" customWidth="1"/>
    <col min="25" max="25" width="12.1640625" style="188" customWidth="1"/>
    <col min="26" max="26" width="7.83203125" style="188" customWidth="1"/>
    <col min="27" max="27" width="14.1640625" style="188" customWidth="1"/>
    <col min="28" max="28" width="8.83203125" style="188" customWidth="1"/>
    <col min="29" max="29" width="14.5" style="188" customWidth="1"/>
    <col min="30" max="30" width="8.33203125" style="188" customWidth="1"/>
    <col min="31" max="31" width="13.5" style="188" customWidth="1"/>
    <col min="32" max="32" width="8.6640625" style="188" customWidth="1"/>
    <col min="33" max="33" width="15.6640625" style="188" customWidth="1"/>
    <col min="34" max="16384" width="9.33203125" style="22"/>
  </cols>
  <sheetData>
    <row r="1" spans="1:38" s="39" customFormat="1">
      <c r="A1" s="425" t="s">
        <v>46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</row>
    <row r="2" spans="1:38" ht="15.7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</row>
    <row r="3" spans="1:38" ht="19.5" customHeight="1" thickBot="1">
      <c r="A3" s="429" t="s">
        <v>10</v>
      </c>
      <c r="B3" s="432" t="s">
        <v>76</v>
      </c>
      <c r="C3" s="438" t="s">
        <v>247</v>
      </c>
      <c r="D3" s="439"/>
      <c r="E3" s="439"/>
      <c r="F3" s="439"/>
      <c r="G3" s="440"/>
      <c r="H3" s="435" t="s">
        <v>47</v>
      </c>
      <c r="I3" s="444" t="s">
        <v>40</v>
      </c>
      <c r="J3" s="439"/>
      <c r="K3" s="439"/>
      <c r="L3" s="439"/>
      <c r="M3" s="439"/>
      <c r="N3" s="439"/>
      <c r="O3" s="439"/>
      <c r="P3" s="445"/>
      <c r="Q3" s="445"/>
      <c r="R3" s="445"/>
      <c r="S3" s="446"/>
      <c r="T3" s="438" t="s">
        <v>48</v>
      </c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2"/>
      <c r="AG3" s="440"/>
    </row>
    <row r="4" spans="1:38" ht="60.95" customHeight="1" thickBot="1">
      <c r="A4" s="430"/>
      <c r="B4" s="433"/>
      <c r="C4" s="441"/>
      <c r="D4" s="442"/>
      <c r="E4" s="442"/>
      <c r="F4" s="442"/>
      <c r="G4" s="443"/>
      <c r="H4" s="436"/>
      <c r="I4" s="447" t="s">
        <v>78</v>
      </c>
      <c r="J4" s="442" t="s">
        <v>45</v>
      </c>
      <c r="K4" s="442"/>
      <c r="L4" s="442"/>
      <c r="M4" s="442"/>
      <c r="N4" s="449"/>
      <c r="O4" s="450"/>
      <c r="P4" s="460" t="s">
        <v>249</v>
      </c>
      <c r="Q4" s="461"/>
      <c r="R4" s="462"/>
      <c r="S4" s="457" t="s">
        <v>31</v>
      </c>
      <c r="T4" s="441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33"/>
      <c r="AG4" s="443"/>
    </row>
    <row r="5" spans="1:38" ht="21" customHeight="1" thickBot="1">
      <c r="A5" s="430"/>
      <c r="B5" s="433"/>
      <c r="C5" s="441"/>
      <c r="D5" s="442"/>
      <c r="E5" s="442"/>
      <c r="F5" s="442"/>
      <c r="G5" s="443"/>
      <c r="H5" s="436"/>
      <c r="I5" s="447"/>
      <c r="J5" s="453" t="s">
        <v>82</v>
      </c>
      <c r="K5" s="442" t="s">
        <v>79</v>
      </c>
      <c r="L5" s="442"/>
      <c r="M5" s="433"/>
      <c r="N5" s="455" t="s">
        <v>80</v>
      </c>
      <c r="O5" s="456"/>
      <c r="P5" s="463"/>
      <c r="Q5" s="464"/>
      <c r="R5" s="465"/>
      <c r="S5" s="458"/>
      <c r="T5" s="451" t="s">
        <v>49</v>
      </c>
      <c r="U5" s="452"/>
      <c r="V5" s="466" t="s">
        <v>50</v>
      </c>
      <c r="W5" s="467"/>
      <c r="X5" s="467"/>
      <c r="Y5" s="468"/>
      <c r="Z5" s="466" t="s">
        <v>51</v>
      </c>
      <c r="AA5" s="467"/>
      <c r="AB5" s="467"/>
      <c r="AC5" s="468"/>
      <c r="AD5" s="466" t="s">
        <v>52</v>
      </c>
      <c r="AE5" s="467"/>
      <c r="AF5" s="467"/>
      <c r="AG5" s="469"/>
    </row>
    <row r="6" spans="1:38" ht="196.5" thickBot="1">
      <c r="A6" s="431"/>
      <c r="B6" s="434"/>
      <c r="C6" s="356" t="s">
        <v>53</v>
      </c>
      <c r="D6" s="347" t="s">
        <v>54</v>
      </c>
      <c r="E6" s="347" t="s">
        <v>77</v>
      </c>
      <c r="F6" s="347" t="s">
        <v>246</v>
      </c>
      <c r="G6" s="357" t="s">
        <v>83</v>
      </c>
      <c r="H6" s="437"/>
      <c r="I6" s="448"/>
      <c r="J6" s="454"/>
      <c r="K6" s="348" t="s">
        <v>41</v>
      </c>
      <c r="L6" s="349" t="s">
        <v>42</v>
      </c>
      <c r="M6" s="349" t="s">
        <v>248</v>
      </c>
      <c r="N6" s="358" t="s">
        <v>43</v>
      </c>
      <c r="O6" s="357" t="s">
        <v>44</v>
      </c>
      <c r="P6" s="358" t="s">
        <v>250</v>
      </c>
      <c r="Q6" s="349" t="s">
        <v>251</v>
      </c>
      <c r="R6" s="349" t="s">
        <v>252</v>
      </c>
      <c r="S6" s="459"/>
      <c r="T6" s="350" t="s">
        <v>215</v>
      </c>
      <c r="U6" s="350" t="s">
        <v>216</v>
      </c>
      <c r="V6" s="351" t="s">
        <v>253</v>
      </c>
      <c r="W6" s="352" t="s">
        <v>242</v>
      </c>
      <c r="X6" s="351" t="s">
        <v>254</v>
      </c>
      <c r="Y6" s="353" t="s">
        <v>243</v>
      </c>
      <c r="Z6" s="351" t="s">
        <v>255</v>
      </c>
      <c r="AA6" s="353" t="s">
        <v>330</v>
      </c>
      <c r="AB6" s="351" t="s">
        <v>256</v>
      </c>
      <c r="AC6" s="353" t="s">
        <v>332</v>
      </c>
      <c r="AD6" s="351" t="s">
        <v>257</v>
      </c>
      <c r="AE6" s="353" t="s">
        <v>329</v>
      </c>
      <c r="AF6" s="354" t="s">
        <v>258</v>
      </c>
      <c r="AG6" s="353" t="s">
        <v>328</v>
      </c>
    </row>
    <row r="7" spans="1:38" ht="16.5" thickBot="1">
      <c r="A7" s="240">
        <v>1</v>
      </c>
      <c r="B7" s="121">
        <v>2</v>
      </c>
      <c r="C7" s="127">
        <v>3</v>
      </c>
      <c r="D7" s="223">
        <v>4</v>
      </c>
      <c r="E7" s="223">
        <v>5</v>
      </c>
      <c r="F7" s="223">
        <v>6</v>
      </c>
      <c r="G7" s="181">
        <v>7</v>
      </c>
      <c r="H7" s="355">
        <v>8</v>
      </c>
      <c r="I7" s="241">
        <v>9</v>
      </c>
      <c r="J7" s="120">
        <v>10</v>
      </c>
      <c r="K7" s="241">
        <v>11</v>
      </c>
      <c r="L7" s="121">
        <v>12</v>
      </c>
      <c r="M7" s="121">
        <v>13</v>
      </c>
      <c r="N7" s="182">
        <v>14</v>
      </c>
      <c r="O7" s="181">
        <v>15</v>
      </c>
      <c r="P7" s="182">
        <v>16</v>
      </c>
      <c r="Q7" s="183">
        <v>17</v>
      </c>
      <c r="R7" s="183">
        <v>18</v>
      </c>
      <c r="S7" s="181">
        <v>19</v>
      </c>
      <c r="T7" s="176">
        <v>20</v>
      </c>
      <c r="U7" s="176">
        <v>21</v>
      </c>
      <c r="V7" s="175">
        <v>22</v>
      </c>
      <c r="W7" s="174">
        <v>23</v>
      </c>
      <c r="X7" s="175">
        <v>24</v>
      </c>
      <c r="Y7" s="174">
        <v>25</v>
      </c>
      <c r="Z7" s="175">
        <v>26</v>
      </c>
      <c r="AA7" s="174">
        <v>27</v>
      </c>
      <c r="AB7" s="175">
        <v>28</v>
      </c>
      <c r="AC7" s="174">
        <v>29</v>
      </c>
      <c r="AD7" s="240">
        <v>30</v>
      </c>
      <c r="AE7" s="174">
        <v>31</v>
      </c>
      <c r="AF7" s="175">
        <v>32</v>
      </c>
      <c r="AG7" s="174">
        <v>33</v>
      </c>
    </row>
    <row r="8" spans="1:38" ht="78" customHeight="1" thickBot="1">
      <c r="A8" s="95"/>
      <c r="B8" s="290" t="s">
        <v>81</v>
      </c>
      <c r="C8" s="129">
        <v>18</v>
      </c>
      <c r="D8" s="58"/>
      <c r="E8" s="58">
        <v>32</v>
      </c>
      <c r="F8" s="58" t="s">
        <v>321</v>
      </c>
      <c r="G8" s="110">
        <v>30</v>
      </c>
      <c r="H8" s="97">
        <f>H9+H54+H55+H60+H61+H66+H67+H72+H73+H76++H77</f>
        <v>5940</v>
      </c>
      <c r="I8" s="94">
        <f t="shared" ref="I8:S8" si="0">I9+I54+I55+I60+I61+I66+I67+I72+I73+I76++I77</f>
        <v>540</v>
      </c>
      <c r="J8" s="222">
        <f t="shared" si="0"/>
        <v>5160</v>
      </c>
      <c r="K8" s="222">
        <f t="shared" si="0"/>
        <v>2024</v>
      </c>
      <c r="L8" s="222">
        <f t="shared" si="0"/>
        <v>1736</v>
      </c>
      <c r="M8" s="267">
        <f t="shared" si="0"/>
        <v>94</v>
      </c>
      <c r="N8" s="270">
        <f>N9+N54+N55+N60+N61+N66+N67+N72+N73+N76++N77</f>
        <v>504</v>
      </c>
      <c r="O8" s="315">
        <f>O9+O54+O55+O60+O61+O66+O67+O72+O73+O76++O77</f>
        <v>612</v>
      </c>
      <c r="P8" s="94">
        <f t="shared" si="0"/>
        <v>112</v>
      </c>
      <c r="Q8" s="222">
        <f t="shared" si="0"/>
        <v>32</v>
      </c>
      <c r="R8" s="267">
        <f t="shared" si="0"/>
        <v>96</v>
      </c>
      <c r="S8" s="97">
        <f t="shared" si="0"/>
        <v>216</v>
      </c>
      <c r="T8" s="127">
        <v>612</v>
      </c>
      <c r="U8" s="59">
        <v>792</v>
      </c>
      <c r="V8" s="129">
        <f>V9+V54+V55+V60+V61+V66+V67+V72+V73+V76+V77</f>
        <v>102</v>
      </c>
      <c r="W8" s="58">
        <f t="shared" ref="W8:AG8" si="1">W9+W54+W55+W60+W61+W66+W67+W72+W73+W76+W77</f>
        <v>472</v>
      </c>
      <c r="X8" s="58">
        <f t="shared" si="1"/>
        <v>120</v>
      </c>
      <c r="Y8" s="110">
        <f t="shared" si="1"/>
        <v>710</v>
      </c>
      <c r="Z8" s="127">
        <f t="shared" si="1"/>
        <v>78</v>
      </c>
      <c r="AA8" s="58">
        <f t="shared" si="1"/>
        <v>498</v>
      </c>
      <c r="AB8" s="58">
        <f t="shared" si="1"/>
        <v>122</v>
      </c>
      <c r="AC8" s="59">
        <f t="shared" si="1"/>
        <v>742</v>
      </c>
      <c r="AD8" s="129">
        <f t="shared" si="1"/>
        <v>72</v>
      </c>
      <c r="AE8" s="58">
        <f t="shared" si="1"/>
        <v>552</v>
      </c>
      <c r="AF8" s="58">
        <f t="shared" si="1"/>
        <v>46</v>
      </c>
      <c r="AG8" s="59">
        <f t="shared" si="1"/>
        <v>782</v>
      </c>
      <c r="AJ8" s="206"/>
      <c r="AK8" s="206"/>
    </row>
    <row r="9" spans="1:38" ht="53.1" customHeight="1" thickBot="1">
      <c r="A9" s="95"/>
      <c r="B9" s="290" t="s">
        <v>259</v>
      </c>
      <c r="C9" s="129">
        <v>18</v>
      </c>
      <c r="D9" s="58"/>
      <c r="E9" s="58">
        <v>28</v>
      </c>
      <c r="F9" s="58" t="s">
        <v>321</v>
      </c>
      <c r="G9" s="110">
        <v>30</v>
      </c>
      <c r="H9" s="97">
        <f>H10+H26+H32+H34+H51+H52+H53+H58++H59+H62+H56+H64+H65+H68+H70+H71+H74+H75</f>
        <v>4608</v>
      </c>
      <c r="I9" s="94">
        <f t="shared" ref="I9:R9" si="2">I10+I26+I32+I34+I51+I52+I53+I58++I59+I62+I56+I64+I65+I68+I70+I71+I74+I75</f>
        <v>540</v>
      </c>
      <c r="J9" s="222">
        <f t="shared" si="2"/>
        <v>3828</v>
      </c>
      <c r="K9" s="222">
        <f t="shared" si="2"/>
        <v>2024</v>
      </c>
      <c r="L9" s="222">
        <f t="shared" si="2"/>
        <v>1736</v>
      </c>
      <c r="M9" s="267">
        <f t="shared" si="2"/>
        <v>94</v>
      </c>
      <c r="N9" s="270">
        <f t="shared" si="2"/>
        <v>0</v>
      </c>
      <c r="O9" s="315">
        <f t="shared" si="2"/>
        <v>0</v>
      </c>
      <c r="P9" s="94">
        <f t="shared" si="2"/>
        <v>112</v>
      </c>
      <c r="Q9" s="222">
        <f t="shared" si="2"/>
        <v>32</v>
      </c>
      <c r="R9" s="267">
        <f t="shared" si="2"/>
        <v>96</v>
      </c>
      <c r="S9" s="97">
        <f t="shared" ref="S9" si="3">S26+S32+S34+S48+S10</f>
        <v>0</v>
      </c>
      <c r="T9" s="270">
        <f t="shared" ref="T9" si="4">T26+T32+T34+T48+T10</f>
        <v>612</v>
      </c>
      <c r="U9" s="315">
        <f t="shared" ref="U9" si="5">U26+U32+U34+U48+U10</f>
        <v>792</v>
      </c>
      <c r="V9" s="129">
        <f>V26+V32+V34+V48</f>
        <v>102</v>
      </c>
      <c r="W9" s="58">
        <f t="shared" ref="W9:AG9" si="6">W26+W32+W34+W48</f>
        <v>472</v>
      </c>
      <c r="X9" s="58">
        <f t="shared" si="6"/>
        <v>120</v>
      </c>
      <c r="Y9" s="110">
        <f t="shared" si="6"/>
        <v>530</v>
      </c>
      <c r="Z9" s="127">
        <f t="shared" si="6"/>
        <v>78</v>
      </c>
      <c r="AA9" s="58">
        <f t="shared" si="6"/>
        <v>318</v>
      </c>
      <c r="AB9" s="58">
        <f t="shared" si="6"/>
        <v>122</v>
      </c>
      <c r="AC9" s="59">
        <f t="shared" si="6"/>
        <v>562</v>
      </c>
      <c r="AD9" s="129">
        <f t="shared" si="6"/>
        <v>72</v>
      </c>
      <c r="AE9" s="58">
        <f t="shared" si="6"/>
        <v>336</v>
      </c>
      <c r="AF9" s="58">
        <f t="shared" si="6"/>
        <v>46</v>
      </c>
      <c r="AG9" s="59">
        <f t="shared" si="6"/>
        <v>206</v>
      </c>
      <c r="AJ9" s="206"/>
      <c r="AK9" s="206"/>
      <c r="AL9" s="206"/>
    </row>
    <row r="10" spans="1:38" ht="21.95" customHeight="1" thickBot="1">
      <c r="A10" s="229" t="s">
        <v>260</v>
      </c>
      <c r="B10" s="291" t="s">
        <v>219</v>
      </c>
      <c r="C10" s="279">
        <v>4</v>
      </c>
      <c r="D10" s="230">
        <v>0</v>
      </c>
      <c r="E10" s="226">
        <v>6</v>
      </c>
      <c r="F10" s="226">
        <v>2</v>
      </c>
      <c r="G10" s="254">
        <v>6</v>
      </c>
      <c r="H10" s="260">
        <f>H11+H20+H24</f>
        <v>1476</v>
      </c>
      <c r="I10" s="257">
        <f t="shared" ref="I10:U10" si="7">I11+I20+I24</f>
        <v>0</v>
      </c>
      <c r="J10" s="231">
        <f t="shared" si="7"/>
        <v>1404</v>
      </c>
      <c r="K10" s="231">
        <f t="shared" si="7"/>
        <v>728</v>
      </c>
      <c r="L10" s="231">
        <f t="shared" si="7"/>
        <v>622</v>
      </c>
      <c r="M10" s="268">
        <f t="shared" si="7"/>
        <v>54</v>
      </c>
      <c r="N10" s="271">
        <f t="shared" si="7"/>
        <v>0</v>
      </c>
      <c r="O10" s="316">
        <f t="shared" si="7"/>
        <v>0</v>
      </c>
      <c r="P10" s="257">
        <f t="shared" si="7"/>
        <v>40</v>
      </c>
      <c r="Q10" s="231">
        <f t="shared" si="7"/>
        <v>8</v>
      </c>
      <c r="R10" s="268">
        <f t="shared" si="7"/>
        <v>24</v>
      </c>
      <c r="S10" s="260">
        <f t="shared" si="7"/>
        <v>0</v>
      </c>
      <c r="T10" s="271">
        <f t="shared" si="7"/>
        <v>612</v>
      </c>
      <c r="U10" s="316">
        <f t="shared" si="7"/>
        <v>792</v>
      </c>
      <c r="V10" s="208"/>
      <c r="W10" s="226"/>
      <c r="X10" s="226"/>
      <c r="Y10" s="254"/>
      <c r="Z10" s="277"/>
      <c r="AA10" s="226"/>
      <c r="AB10" s="226"/>
      <c r="AC10" s="232"/>
      <c r="AD10" s="208"/>
      <c r="AE10" s="226"/>
      <c r="AF10" s="226"/>
      <c r="AG10" s="232"/>
    </row>
    <row r="11" spans="1:38" ht="23.1" customHeight="1" thickBot="1">
      <c r="A11" s="92"/>
      <c r="B11" s="292" t="s">
        <v>261</v>
      </c>
      <c r="C11" s="280"/>
      <c r="D11" s="93"/>
      <c r="E11" s="58"/>
      <c r="F11" s="58"/>
      <c r="G11" s="110"/>
      <c r="H11" s="109">
        <f>H12+H13+H14+H15+H16+H17+H18+H19</f>
        <v>896</v>
      </c>
      <c r="I11" s="104">
        <f t="shared" ref="I11:U11" si="8">I12+I13+I14+I15+I16+I17+I18+I19</f>
        <v>0</v>
      </c>
      <c r="J11" s="105">
        <f t="shared" si="8"/>
        <v>842</v>
      </c>
      <c r="K11" s="105">
        <f>K12+K13+K14+K15+K16+K17+K18+K19</f>
        <v>444</v>
      </c>
      <c r="L11" s="105">
        <f t="shared" si="8"/>
        <v>398</v>
      </c>
      <c r="M11" s="106">
        <f t="shared" si="8"/>
        <v>0</v>
      </c>
      <c r="N11" s="107">
        <f t="shared" si="8"/>
        <v>0</v>
      </c>
      <c r="O11" s="108">
        <f t="shared" si="8"/>
        <v>0</v>
      </c>
      <c r="P11" s="104">
        <f>P12+P13+P14+P15+P16+P17+P18+P19</f>
        <v>30</v>
      </c>
      <c r="Q11" s="105">
        <f t="shared" si="8"/>
        <v>6</v>
      </c>
      <c r="R11" s="106">
        <f t="shared" si="8"/>
        <v>18</v>
      </c>
      <c r="S11" s="109">
        <f t="shared" si="8"/>
        <v>0</v>
      </c>
      <c r="T11" s="107">
        <f t="shared" si="8"/>
        <v>374</v>
      </c>
      <c r="U11" s="108">
        <f t="shared" si="8"/>
        <v>468</v>
      </c>
      <c r="V11" s="129"/>
      <c r="W11" s="223"/>
      <c r="X11" s="223"/>
      <c r="Y11" s="183"/>
      <c r="Z11" s="278"/>
      <c r="AA11" s="223"/>
      <c r="AB11" s="223"/>
      <c r="AC11" s="181"/>
      <c r="AD11" s="314"/>
      <c r="AE11" s="223"/>
      <c r="AF11" s="223"/>
      <c r="AG11" s="224"/>
      <c r="AL11" s="206"/>
    </row>
    <row r="12" spans="1:38" ht="19.5" customHeight="1">
      <c r="A12" s="242" t="s">
        <v>262</v>
      </c>
      <c r="B12" s="293" t="s">
        <v>55</v>
      </c>
      <c r="C12" s="477" t="s">
        <v>56</v>
      </c>
      <c r="D12" s="50"/>
      <c r="E12" s="49"/>
      <c r="F12" s="50"/>
      <c r="G12" s="79">
        <v>1</v>
      </c>
      <c r="H12" s="103">
        <f>J12+P12+Q12+R12</f>
        <v>87</v>
      </c>
      <c r="I12" s="52"/>
      <c r="J12" s="90">
        <f t="shared" ref="J12:J17" si="9">T12+U12+V12+W12+X12+Y12+Z12+AA12</f>
        <v>78</v>
      </c>
      <c r="K12" s="50">
        <v>58</v>
      </c>
      <c r="L12" s="50">
        <v>20</v>
      </c>
      <c r="M12" s="79"/>
      <c r="N12" s="203"/>
      <c r="O12" s="51"/>
      <c r="P12" s="52">
        <v>5</v>
      </c>
      <c r="Q12" s="50">
        <v>1</v>
      </c>
      <c r="R12" s="79">
        <v>3</v>
      </c>
      <c r="S12" s="83"/>
      <c r="T12" s="272">
        <v>34</v>
      </c>
      <c r="U12" s="323">
        <v>44</v>
      </c>
      <c r="V12" s="318"/>
      <c r="W12" s="50"/>
      <c r="X12" s="50"/>
      <c r="Y12" s="79"/>
      <c r="Z12" s="203"/>
      <c r="AA12" s="50"/>
      <c r="AB12" s="50"/>
      <c r="AC12" s="51"/>
      <c r="AD12" s="52"/>
      <c r="AE12" s="50"/>
      <c r="AF12" s="50"/>
      <c r="AG12" s="131"/>
      <c r="AJ12" s="206"/>
    </row>
    <row r="13" spans="1:38" ht="20.45" customHeight="1">
      <c r="A13" s="243" t="s">
        <v>263</v>
      </c>
      <c r="B13" s="294" t="s">
        <v>57</v>
      </c>
      <c r="C13" s="478"/>
      <c r="D13" s="53"/>
      <c r="E13" s="53"/>
      <c r="F13" s="53"/>
      <c r="G13" s="80"/>
      <c r="H13" s="261">
        <f t="shared" ref="H13:H23" si="10">J13+P13+Q13+R13</f>
        <v>82</v>
      </c>
      <c r="I13" s="54"/>
      <c r="J13" s="87">
        <f t="shared" si="9"/>
        <v>73</v>
      </c>
      <c r="K13" s="53">
        <v>63</v>
      </c>
      <c r="L13" s="53">
        <v>10</v>
      </c>
      <c r="M13" s="80"/>
      <c r="N13" s="204"/>
      <c r="O13" s="56"/>
      <c r="P13" s="54">
        <v>5</v>
      </c>
      <c r="Q13" s="53">
        <v>1</v>
      </c>
      <c r="R13" s="80">
        <v>3</v>
      </c>
      <c r="S13" s="57"/>
      <c r="T13" s="273">
        <v>51</v>
      </c>
      <c r="U13" s="324">
        <v>22</v>
      </c>
      <c r="V13" s="84"/>
      <c r="W13" s="53"/>
      <c r="X13" s="53"/>
      <c r="Y13" s="80"/>
      <c r="Z13" s="204"/>
      <c r="AA13" s="53"/>
      <c r="AB13" s="53"/>
      <c r="AC13" s="56"/>
      <c r="AD13" s="54"/>
      <c r="AE13" s="53"/>
      <c r="AF13" s="53"/>
      <c r="AG13" s="132"/>
    </row>
    <row r="14" spans="1:38" ht="19.5" customHeight="1">
      <c r="A14" s="243" t="s">
        <v>264</v>
      </c>
      <c r="B14" s="294" t="s">
        <v>58</v>
      </c>
      <c r="C14" s="54">
        <v>2</v>
      </c>
      <c r="D14" s="53"/>
      <c r="E14" s="53"/>
      <c r="F14" s="53"/>
      <c r="G14" s="80">
        <v>1</v>
      </c>
      <c r="H14" s="261">
        <f t="shared" si="10"/>
        <v>135</v>
      </c>
      <c r="I14" s="54"/>
      <c r="J14" s="87">
        <f t="shared" si="9"/>
        <v>117</v>
      </c>
      <c r="K14" s="53"/>
      <c r="L14" s="53">
        <v>117</v>
      </c>
      <c r="M14" s="80"/>
      <c r="N14" s="204"/>
      <c r="O14" s="56"/>
      <c r="P14" s="54">
        <v>10</v>
      </c>
      <c r="Q14" s="53">
        <v>2</v>
      </c>
      <c r="R14" s="80">
        <v>6</v>
      </c>
      <c r="S14" s="57"/>
      <c r="T14" s="273">
        <v>51</v>
      </c>
      <c r="U14" s="324">
        <v>66</v>
      </c>
      <c r="V14" s="84"/>
      <c r="W14" s="53"/>
      <c r="X14" s="53"/>
      <c r="Y14" s="80"/>
      <c r="Z14" s="204"/>
      <c r="AA14" s="53"/>
      <c r="AB14" s="53"/>
      <c r="AC14" s="56"/>
      <c r="AD14" s="54"/>
      <c r="AE14" s="53"/>
      <c r="AF14" s="53"/>
      <c r="AG14" s="132"/>
      <c r="AK14" s="206"/>
    </row>
    <row r="15" spans="1:38" ht="18" customHeight="1">
      <c r="A15" s="243" t="s">
        <v>265</v>
      </c>
      <c r="B15" s="295" t="s">
        <v>5</v>
      </c>
      <c r="C15" s="54">
        <v>2</v>
      </c>
      <c r="D15" s="53"/>
      <c r="E15" s="53"/>
      <c r="F15" s="53"/>
      <c r="G15" s="80">
        <v>1</v>
      </c>
      <c r="H15" s="261">
        <f t="shared" si="10"/>
        <v>252</v>
      </c>
      <c r="I15" s="54"/>
      <c r="J15" s="87">
        <f>T15+U15+V15+W15+X15+Y15+Z15+AA15</f>
        <v>234</v>
      </c>
      <c r="K15" s="53">
        <v>100</v>
      </c>
      <c r="L15" s="53">
        <v>134</v>
      </c>
      <c r="M15" s="80"/>
      <c r="N15" s="204"/>
      <c r="O15" s="56"/>
      <c r="P15" s="54">
        <v>10</v>
      </c>
      <c r="Q15" s="53">
        <v>2</v>
      </c>
      <c r="R15" s="80">
        <v>6</v>
      </c>
      <c r="S15" s="57"/>
      <c r="T15" s="273">
        <v>102</v>
      </c>
      <c r="U15" s="324">
        <v>132</v>
      </c>
      <c r="V15" s="84"/>
      <c r="W15" s="53"/>
      <c r="X15" s="53"/>
      <c r="Y15" s="80"/>
      <c r="Z15" s="204"/>
      <c r="AA15" s="53"/>
      <c r="AB15" s="53"/>
      <c r="AC15" s="56"/>
      <c r="AD15" s="54"/>
      <c r="AE15" s="53"/>
      <c r="AF15" s="53"/>
      <c r="AG15" s="132"/>
    </row>
    <row r="16" spans="1:38" ht="19.5" customHeight="1">
      <c r="A16" s="243" t="s">
        <v>266</v>
      </c>
      <c r="B16" s="294" t="s">
        <v>1</v>
      </c>
      <c r="C16" s="54"/>
      <c r="D16" s="53"/>
      <c r="E16" s="53">
        <v>2</v>
      </c>
      <c r="F16" s="53"/>
      <c r="G16" s="80"/>
      <c r="H16" s="261">
        <f t="shared" si="10"/>
        <v>117</v>
      </c>
      <c r="I16" s="54"/>
      <c r="J16" s="87">
        <f t="shared" si="9"/>
        <v>117</v>
      </c>
      <c r="K16" s="53">
        <v>117</v>
      </c>
      <c r="L16" s="53"/>
      <c r="M16" s="80"/>
      <c r="N16" s="204"/>
      <c r="O16" s="56"/>
      <c r="P16" s="54"/>
      <c r="Q16" s="53"/>
      <c r="R16" s="80"/>
      <c r="S16" s="57"/>
      <c r="T16" s="273">
        <v>51</v>
      </c>
      <c r="U16" s="324">
        <v>66</v>
      </c>
      <c r="V16" s="84"/>
      <c r="W16" s="53"/>
      <c r="X16" s="53"/>
      <c r="Y16" s="80"/>
      <c r="Z16" s="204"/>
      <c r="AA16" s="53"/>
      <c r="AB16" s="53"/>
      <c r="AC16" s="56"/>
      <c r="AD16" s="54"/>
      <c r="AE16" s="53"/>
      <c r="AF16" s="53"/>
      <c r="AG16" s="132"/>
    </row>
    <row r="17" spans="1:37" ht="18" customHeight="1">
      <c r="A17" s="243" t="s">
        <v>267</v>
      </c>
      <c r="B17" s="294" t="s">
        <v>3</v>
      </c>
      <c r="C17" s="54"/>
      <c r="D17" s="53"/>
      <c r="E17" s="55">
        <v>1.2</v>
      </c>
      <c r="F17" s="53"/>
      <c r="G17" s="80"/>
      <c r="H17" s="261">
        <f t="shared" si="10"/>
        <v>117</v>
      </c>
      <c r="I17" s="54"/>
      <c r="J17" s="87">
        <f t="shared" si="9"/>
        <v>117</v>
      </c>
      <c r="K17" s="53">
        <v>8</v>
      </c>
      <c r="L17" s="53">
        <v>109</v>
      </c>
      <c r="M17" s="80"/>
      <c r="N17" s="204"/>
      <c r="O17" s="56"/>
      <c r="P17" s="54"/>
      <c r="Q17" s="53"/>
      <c r="R17" s="80"/>
      <c r="S17" s="57"/>
      <c r="T17" s="273">
        <v>51</v>
      </c>
      <c r="U17" s="324">
        <v>66</v>
      </c>
      <c r="V17" s="84"/>
      <c r="W17" s="53"/>
      <c r="X17" s="53"/>
      <c r="Y17" s="80"/>
      <c r="Z17" s="204"/>
      <c r="AA17" s="53"/>
      <c r="AB17" s="53"/>
      <c r="AC17" s="56"/>
      <c r="AD17" s="54"/>
      <c r="AE17" s="53"/>
      <c r="AF17" s="53"/>
      <c r="AG17" s="132"/>
      <c r="AK17" s="206"/>
    </row>
    <row r="18" spans="1:37" ht="23.1" customHeight="1">
      <c r="A18" s="243" t="s">
        <v>268</v>
      </c>
      <c r="B18" s="296" t="s">
        <v>59</v>
      </c>
      <c r="C18" s="54"/>
      <c r="D18" s="53"/>
      <c r="E18" s="53">
        <v>2</v>
      </c>
      <c r="F18" s="53"/>
      <c r="G18" s="80"/>
      <c r="H18" s="261">
        <f t="shared" si="10"/>
        <v>70</v>
      </c>
      <c r="I18" s="54"/>
      <c r="J18" s="87">
        <f>T18+U18+V19+W19+X19+Y19+Z19+AA19</f>
        <v>70</v>
      </c>
      <c r="K18" s="53">
        <v>62</v>
      </c>
      <c r="L18" s="53">
        <v>8</v>
      </c>
      <c r="M18" s="80"/>
      <c r="N18" s="204"/>
      <c r="O18" s="56"/>
      <c r="P18" s="54"/>
      <c r="Q18" s="53"/>
      <c r="R18" s="80"/>
      <c r="S18" s="57"/>
      <c r="T18" s="273">
        <v>34</v>
      </c>
      <c r="U18" s="324">
        <v>36</v>
      </c>
      <c r="V18" s="84"/>
      <c r="W18" s="53"/>
      <c r="X18" s="53"/>
      <c r="Y18" s="80"/>
      <c r="Z18" s="204"/>
      <c r="AA18" s="53"/>
      <c r="AB18" s="53"/>
      <c r="AC18" s="56"/>
      <c r="AD18" s="54"/>
      <c r="AE18" s="53"/>
      <c r="AF18" s="53"/>
      <c r="AG18" s="132"/>
    </row>
    <row r="19" spans="1:37" ht="17.100000000000001" customHeight="1" thickBot="1">
      <c r="A19" s="244" t="s">
        <v>269</v>
      </c>
      <c r="B19" s="297" t="s">
        <v>85</v>
      </c>
      <c r="C19" s="202"/>
      <c r="D19" s="200"/>
      <c r="E19" s="200">
        <v>2</v>
      </c>
      <c r="F19" s="200"/>
      <c r="G19" s="201"/>
      <c r="H19" s="262">
        <f t="shared" si="10"/>
        <v>36</v>
      </c>
      <c r="I19" s="202"/>
      <c r="J19" s="88">
        <v>36</v>
      </c>
      <c r="K19" s="200">
        <v>36</v>
      </c>
      <c r="L19" s="200"/>
      <c r="M19" s="201"/>
      <c r="N19" s="199"/>
      <c r="O19" s="78"/>
      <c r="P19" s="202"/>
      <c r="Q19" s="200"/>
      <c r="R19" s="201"/>
      <c r="S19" s="98"/>
      <c r="T19" s="274"/>
      <c r="U19" s="325">
        <v>36</v>
      </c>
      <c r="V19" s="85"/>
      <c r="W19" s="82"/>
      <c r="X19" s="82"/>
      <c r="Y19" s="172"/>
      <c r="Z19" s="158"/>
      <c r="AA19" s="82"/>
      <c r="AB19" s="82"/>
      <c r="AC19" s="156"/>
      <c r="AD19" s="157"/>
      <c r="AE19" s="82"/>
      <c r="AF19" s="82"/>
      <c r="AG19" s="173"/>
    </row>
    <row r="20" spans="1:37" ht="34.5" customHeight="1" thickBot="1">
      <c r="A20" s="92"/>
      <c r="B20" s="290" t="s">
        <v>220</v>
      </c>
      <c r="C20" s="280"/>
      <c r="D20" s="93"/>
      <c r="E20" s="58"/>
      <c r="F20" s="58"/>
      <c r="G20" s="110"/>
      <c r="H20" s="109">
        <f>H21+H22+H23</f>
        <v>424</v>
      </c>
      <c r="I20" s="104"/>
      <c r="J20" s="105">
        <f t="shared" ref="J20:S20" si="11">J21+J22+J23</f>
        <v>406</v>
      </c>
      <c r="K20" s="105">
        <f t="shared" si="11"/>
        <v>182</v>
      </c>
      <c r="L20" s="105">
        <f t="shared" si="11"/>
        <v>170</v>
      </c>
      <c r="M20" s="106">
        <v>54</v>
      </c>
      <c r="N20" s="107"/>
      <c r="O20" s="108"/>
      <c r="P20" s="104">
        <v>10</v>
      </c>
      <c r="Q20" s="105">
        <v>2</v>
      </c>
      <c r="R20" s="106">
        <f t="shared" ref="R20" si="12">R21+R22+R23</f>
        <v>6</v>
      </c>
      <c r="S20" s="109">
        <f t="shared" si="11"/>
        <v>0</v>
      </c>
      <c r="T20" s="107">
        <f>T21+T22+T23</f>
        <v>170</v>
      </c>
      <c r="U20" s="108">
        <f>U21+U22+U23</f>
        <v>236</v>
      </c>
      <c r="V20" s="319"/>
      <c r="W20" s="223"/>
      <c r="X20" s="223"/>
      <c r="Y20" s="183"/>
      <c r="Z20" s="278"/>
      <c r="AA20" s="223"/>
      <c r="AB20" s="223"/>
      <c r="AC20" s="181"/>
      <c r="AD20" s="314"/>
      <c r="AE20" s="223"/>
      <c r="AF20" s="223"/>
      <c r="AG20" s="224"/>
      <c r="AJ20" s="209"/>
    </row>
    <row r="21" spans="1:37" s="25" customFormat="1" ht="19.5" customHeight="1">
      <c r="A21" s="242" t="s">
        <v>270</v>
      </c>
      <c r="B21" s="298" t="s">
        <v>271</v>
      </c>
      <c r="C21" s="281"/>
      <c r="D21" s="89"/>
      <c r="E21" s="50">
        <v>2</v>
      </c>
      <c r="F21" s="50"/>
      <c r="G21" s="79"/>
      <c r="H21" s="103">
        <f t="shared" si="10"/>
        <v>44</v>
      </c>
      <c r="I21" s="99"/>
      <c r="J21" s="90">
        <f>T21+U21+V21+W21+X21+Y21+Z21+AA21</f>
        <v>44</v>
      </c>
      <c r="K21" s="90">
        <v>34</v>
      </c>
      <c r="L21" s="90">
        <v>10</v>
      </c>
      <c r="M21" s="100"/>
      <c r="N21" s="101"/>
      <c r="O21" s="102"/>
      <c r="P21" s="99"/>
      <c r="Q21" s="90"/>
      <c r="R21" s="100"/>
      <c r="S21" s="103"/>
      <c r="T21" s="101"/>
      <c r="U21" s="102">
        <v>44</v>
      </c>
      <c r="V21" s="130"/>
      <c r="W21" s="50"/>
      <c r="X21" s="50"/>
      <c r="Y21" s="79"/>
      <c r="Z21" s="203"/>
      <c r="AA21" s="50"/>
      <c r="AB21" s="50"/>
      <c r="AC21" s="51"/>
      <c r="AD21" s="52"/>
      <c r="AE21" s="50"/>
      <c r="AF21" s="50"/>
      <c r="AG21" s="131"/>
    </row>
    <row r="22" spans="1:37" ht="20.45" customHeight="1">
      <c r="A22" s="243" t="s">
        <v>272</v>
      </c>
      <c r="B22" s="294" t="s">
        <v>325</v>
      </c>
      <c r="C22" s="54">
        <v>2</v>
      </c>
      <c r="D22" s="53"/>
      <c r="E22" s="53"/>
      <c r="F22" s="53" t="s">
        <v>273</v>
      </c>
      <c r="G22" s="80">
        <v>1</v>
      </c>
      <c r="H22" s="261">
        <f t="shared" si="10"/>
        <v>218</v>
      </c>
      <c r="I22" s="54"/>
      <c r="J22" s="87">
        <f>T22+U22+V22+W22+X22+Y22+Z22+AA22</f>
        <v>200</v>
      </c>
      <c r="K22" s="53">
        <v>128</v>
      </c>
      <c r="L22" s="53">
        <v>46</v>
      </c>
      <c r="M22" s="80" t="s">
        <v>274</v>
      </c>
      <c r="N22" s="204"/>
      <c r="O22" s="56"/>
      <c r="P22" s="54">
        <v>10</v>
      </c>
      <c r="Q22" s="53">
        <v>2</v>
      </c>
      <c r="R22" s="80">
        <v>6</v>
      </c>
      <c r="S22" s="57"/>
      <c r="T22" s="273">
        <v>100</v>
      </c>
      <c r="U22" s="324">
        <v>100</v>
      </c>
      <c r="V22" s="86"/>
      <c r="W22" s="53"/>
      <c r="X22" s="53"/>
      <c r="Y22" s="80"/>
      <c r="Z22" s="204"/>
      <c r="AA22" s="53"/>
      <c r="AB22" s="53"/>
      <c r="AC22" s="56"/>
      <c r="AD22" s="54"/>
      <c r="AE22" s="53"/>
      <c r="AF22" s="53"/>
      <c r="AG22" s="132"/>
    </row>
    <row r="23" spans="1:37" ht="20.45" customHeight="1" thickBot="1">
      <c r="A23" s="244" t="s">
        <v>275</v>
      </c>
      <c r="B23" s="297" t="s">
        <v>323</v>
      </c>
      <c r="C23" s="202"/>
      <c r="D23" s="200"/>
      <c r="E23" s="200">
        <v>2</v>
      </c>
      <c r="F23" s="200" t="s">
        <v>273</v>
      </c>
      <c r="G23" s="201">
        <v>1</v>
      </c>
      <c r="H23" s="262">
        <f t="shared" si="10"/>
        <v>162</v>
      </c>
      <c r="I23" s="202"/>
      <c r="J23" s="88">
        <f>T23+U23+V23+W23+X23+Y23+Z23+AA23</f>
        <v>162</v>
      </c>
      <c r="K23" s="200">
        <v>20</v>
      </c>
      <c r="L23" s="200">
        <v>114</v>
      </c>
      <c r="M23" s="201" t="s">
        <v>276</v>
      </c>
      <c r="N23" s="199"/>
      <c r="O23" s="78"/>
      <c r="P23" s="202"/>
      <c r="Q23" s="200"/>
      <c r="R23" s="201"/>
      <c r="S23" s="98"/>
      <c r="T23" s="275">
        <v>70</v>
      </c>
      <c r="U23" s="326">
        <v>92</v>
      </c>
      <c r="V23" s="320"/>
      <c r="W23" s="200"/>
      <c r="X23" s="200"/>
      <c r="Y23" s="201"/>
      <c r="Z23" s="199"/>
      <c r="AA23" s="200"/>
      <c r="AB23" s="200"/>
      <c r="AC23" s="78"/>
      <c r="AD23" s="202"/>
      <c r="AE23" s="200"/>
      <c r="AF23" s="200"/>
      <c r="AG23" s="137"/>
    </row>
    <row r="24" spans="1:37" s="40" customFormat="1" ht="32.25" thickBot="1">
      <c r="A24" s="92"/>
      <c r="B24" s="290" t="s">
        <v>221</v>
      </c>
      <c r="C24" s="280"/>
      <c r="D24" s="93"/>
      <c r="E24" s="58"/>
      <c r="F24" s="58"/>
      <c r="G24" s="110"/>
      <c r="H24" s="109">
        <f>H25</f>
        <v>156</v>
      </c>
      <c r="I24" s="104">
        <f t="shared" ref="I24:U24" si="13">I25</f>
        <v>0</v>
      </c>
      <c r="J24" s="105">
        <f t="shared" si="13"/>
        <v>156</v>
      </c>
      <c r="K24" s="105">
        <f t="shared" si="13"/>
        <v>102</v>
      </c>
      <c r="L24" s="105">
        <f t="shared" si="13"/>
        <v>54</v>
      </c>
      <c r="M24" s="106">
        <f t="shared" si="13"/>
        <v>0</v>
      </c>
      <c r="N24" s="107">
        <f t="shared" si="13"/>
        <v>0</v>
      </c>
      <c r="O24" s="108">
        <f t="shared" si="13"/>
        <v>0</v>
      </c>
      <c r="P24" s="104">
        <f t="shared" si="13"/>
        <v>0</v>
      </c>
      <c r="Q24" s="105">
        <f t="shared" si="13"/>
        <v>0</v>
      </c>
      <c r="R24" s="106">
        <f t="shared" si="13"/>
        <v>0</v>
      </c>
      <c r="S24" s="109">
        <f t="shared" si="13"/>
        <v>0</v>
      </c>
      <c r="T24" s="107">
        <f t="shared" si="13"/>
        <v>68</v>
      </c>
      <c r="U24" s="108">
        <f t="shared" si="13"/>
        <v>88</v>
      </c>
      <c r="V24" s="321"/>
      <c r="W24" s="223"/>
      <c r="X24" s="223"/>
      <c r="Y24" s="183"/>
      <c r="Z24" s="278"/>
      <c r="AA24" s="223"/>
      <c r="AB24" s="223"/>
      <c r="AC24" s="181"/>
      <c r="AD24" s="314"/>
      <c r="AE24" s="223"/>
      <c r="AF24" s="223"/>
      <c r="AG24" s="224"/>
    </row>
    <row r="25" spans="1:37" s="26" customFormat="1" ht="23.1" customHeight="1" thickBot="1">
      <c r="A25" s="245" t="s">
        <v>277</v>
      </c>
      <c r="B25" s="299" t="s">
        <v>278</v>
      </c>
      <c r="C25" s="282"/>
      <c r="D25" s="113"/>
      <c r="E25" s="113">
        <v>2</v>
      </c>
      <c r="F25" s="113"/>
      <c r="G25" s="255">
        <v>1</v>
      </c>
      <c r="H25" s="111">
        <v>156</v>
      </c>
      <c r="I25" s="115"/>
      <c r="J25" s="116">
        <v>156</v>
      </c>
      <c r="K25" s="116">
        <v>102</v>
      </c>
      <c r="L25" s="116">
        <v>54</v>
      </c>
      <c r="M25" s="117"/>
      <c r="N25" s="118"/>
      <c r="O25" s="119"/>
      <c r="P25" s="115"/>
      <c r="Q25" s="116"/>
      <c r="R25" s="117"/>
      <c r="S25" s="111"/>
      <c r="T25" s="118">
        <v>68</v>
      </c>
      <c r="U25" s="119">
        <v>88</v>
      </c>
      <c r="V25" s="322"/>
      <c r="W25" s="113"/>
      <c r="X25" s="113"/>
      <c r="Y25" s="255"/>
      <c r="Z25" s="112"/>
      <c r="AA25" s="113"/>
      <c r="AB25" s="113"/>
      <c r="AC25" s="114"/>
      <c r="AD25" s="282"/>
      <c r="AE25" s="113"/>
      <c r="AF25" s="113"/>
      <c r="AG25" s="246"/>
    </row>
    <row r="26" spans="1:37" s="24" customFormat="1" ht="36" customHeight="1" thickBot="1">
      <c r="A26" s="225" t="s">
        <v>60</v>
      </c>
      <c r="B26" s="300" t="s">
        <v>61</v>
      </c>
      <c r="C26" s="208"/>
      <c r="D26" s="226"/>
      <c r="E26" s="227">
        <v>6</v>
      </c>
      <c r="F26" s="226"/>
      <c r="G26" s="254">
        <v>4</v>
      </c>
      <c r="H26" s="263">
        <f>H27+H28+H29+H30+H31</f>
        <v>480</v>
      </c>
      <c r="I26" s="207">
        <f>I27+I28+I29+I30+I31</f>
        <v>40</v>
      </c>
      <c r="J26" s="227">
        <f>J27+J28+J29+J30+J31</f>
        <v>440</v>
      </c>
      <c r="K26" s="227">
        <f>K27+K28+K29+K30+K31</f>
        <v>116</v>
      </c>
      <c r="L26" s="227">
        <f>L27+L28+L29+L30+L31</f>
        <v>324</v>
      </c>
      <c r="M26" s="269">
        <f t="shared" ref="M26:AG26" si="14">M27+M28+M29+M30+M31</f>
        <v>0</v>
      </c>
      <c r="N26" s="276">
        <f t="shared" si="14"/>
        <v>0</v>
      </c>
      <c r="O26" s="228">
        <f t="shared" si="14"/>
        <v>0</v>
      </c>
      <c r="P26" s="207">
        <f t="shared" si="14"/>
        <v>0</v>
      </c>
      <c r="Q26" s="227">
        <f t="shared" si="14"/>
        <v>0</v>
      </c>
      <c r="R26" s="269">
        <f t="shared" si="14"/>
        <v>0</v>
      </c>
      <c r="S26" s="263">
        <f t="shared" si="14"/>
        <v>0</v>
      </c>
      <c r="T26" s="276">
        <f t="shared" si="14"/>
        <v>0</v>
      </c>
      <c r="U26" s="228">
        <f t="shared" si="14"/>
        <v>0</v>
      </c>
      <c r="V26" s="207">
        <f t="shared" si="14"/>
        <v>6</v>
      </c>
      <c r="W26" s="227">
        <f>W27+W28+W29+W30+W31</f>
        <v>90</v>
      </c>
      <c r="X26" s="227">
        <v>12</v>
      </c>
      <c r="Y26" s="269">
        <f t="shared" si="14"/>
        <v>132</v>
      </c>
      <c r="Z26" s="276">
        <f t="shared" si="14"/>
        <v>10</v>
      </c>
      <c r="AA26" s="227">
        <f t="shared" si="14"/>
        <v>70</v>
      </c>
      <c r="AB26" s="227">
        <f t="shared" si="14"/>
        <v>4</v>
      </c>
      <c r="AC26" s="228">
        <f t="shared" si="14"/>
        <v>76</v>
      </c>
      <c r="AD26" s="207">
        <f t="shared" si="14"/>
        <v>4</v>
      </c>
      <c r="AE26" s="227">
        <f t="shared" si="14"/>
        <v>44</v>
      </c>
      <c r="AF26" s="227">
        <f t="shared" si="14"/>
        <v>4</v>
      </c>
      <c r="AG26" s="228">
        <f t="shared" si="14"/>
        <v>28</v>
      </c>
    </row>
    <row r="27" spans="1:37" s="189" customFormat="1" ht="21" customHeight="1">
      <c r="A27" s="247" t="s">
        <v>86</v>
      </c>
      <c r="B27" s="301" t="s">
        <v>0</v>
      </c>
      <c r="C27" s="130"/>
      <c r="D27" s="49"/>
      <c r="E27" s="50">
        <v>4</v>
      </c>
      <c r="F27" s="49"/>
      <c r="G27" s="144"/>
      <c r="H27" s="140">
        <f>I27+J27+R27</f>
        <v>36</v>
      </c>
      <c r="I27" s="141">
        <f>V27+X27+Z27+AB27+AD27+AF27</f>
        <v>6</v>
      </c>
      <c r="J27" s="142">
        <f>W27+Y27+AA27+AC27+AE27+AG27</f>
        <v>30</v>
      </c>
      <c r="K27" s="91">
        <f>J27-L27</f>
        <v>30</v>
      </c>
      <c r="L27" s="143"/>
      <c r="M27" s="144"/>
      <c r="N27" s="138"/>
      <c r="O27" s="139"/>
      <c r="P27" s="130"/>
      <c r="Q27" s="49"/>
      <c r="R27" s="144"/>
      <c r="S27" s="145"/>
      <c r="T27" s="138"/>
      <c r="U27" s="139"/>
      <c r="V27" s="130"/>
      <c r="W27" s="143"/>
      <c r="X27" s="91">
        <v>6</v>
      </c>
      <c r="Y27" s="149">
        <v>30</v>
      </c>
      <c r="Z27" s="146"/>
      <c r="AA27" s="143"/>
      <c r="AB27" s="143"/>
      <c r="AC27" s="147"/>
      <c r="AD27" s="148"/>
      <c r="AE27" s="91"/>
      <c r="AF27" s="91"/>
      <c r="AG27" s="150"/>
    </row>
    <row r="28" spans="1:37" s="189" customFormat="1" ht="21" customHeight="1">
      <c r="A28" s="248" t="s">
        <v>87</v>
      </c>
      <c r="B28" s="302" t="s">
        <v>1</v>
      </c>
      <c r="C28" s="96"/>
      <c r="D28" s="81"/>
      <c r="E28" s="53">
        <v>3</v>
      </c>
      <c r="F28" s="81"/>
      <c r="G28" s="133"/>
      <c r="H28" s="264">
        <f t="shared" ref="H28:H31" si="15">I28+J28+R28</f>
        <v>32</v>
      </c>
      <c r="I28" s="151">
        <f t="shared" ref="I28:J43" si="16">V28+X28+Z28+AB28+AD28+AF28</f>
        <v>6</v>
      </c>
      <c r="J28" s="219">
        <f t="shared" si="16"/>
        <v>26</v>
      </c>
      <c r="K28" s="122">
        <f t="shared" ref="K28" si="17">J28-L28</f>
        <v>26</v>
      </c>
      <c r="L28" s="152"/>
      <c r="M28" s="133"/>
      <c r="N28" s="134"/>
      <c r="O28" s="135"/>
      <c r="P28" s="96"/>
      <c r="Q28" s="81"/>
      <c r="R28" s="80"/>
      <c r="S28" s="153"/>
      <c r="T28" s="134"/>
      <c r="U28" s="135"/>
      <c r="V28" s="54">
        <v>6</v>
      </c>
      <c r="W28" s="53">
        <v>26</v>
      </c>
      <c r="X28" s="53"/>
      <c r="Y28" s="80"/>
      <c r="Z28" s="204"/>
      <c r="AA28" s="53"/>
      <c r="AB28" s="53"/>
      <c r="AC28" s="56"/>
      <c r="AD28" s="54"/>
      <c r="AE28" s="53"/>
      <c r="AF28" s="53"/>
      <c r="AG28" s="132"/>
    </row>
    <row r="29" spans="1:37" ht="18.75" customHeight="1">
      <c r="A29" s="248" t="s">
        <v>88</v>
      </c>
      <c r="B29" s="302" t="s">
        <v>4</v>
      </c>
      <c r="C29" s="54"/>
      <c r="D29" s="53"/>
      <c r="E29" s="53">
        <v>5</v>
      </c>
      <c r="F29" s="53"/>
      <c r="G29" s="80">
        <v>4</v>
      </c>
      <c r="H29" s="264">
        <f t="shared" si="15"/>
        <v>68</v>
      </c>
      <c r="I29" s="151">
        <f t="shared" si="16"/>
        <v>12</v>
      </c>
      <c r="J29" s="219">
        <f t="shared" si="16"/>
        <v>56</v>
      </c>
      <c r="K29" s="122">
        <v>56</v>
      </c>
      <c r="L29" s="152"/>
      <c r="M29" s="133"/>
      <c r="N29" s="134"/>
      <c r="O29" s="135"/>
      <c r="P29" s="96"/>
      <c r="Q29" s="81"/>
      <c r="R29" s="133"/>
      <c r="S29" s="153"/>
      <c r="T29" s="134"/>
      <c r="U29" s="135"/>
      <c r="V29" s="96"/>
      <c r="W29" s="53"/>
      <c r="X29" s="53">
        <v>6</v>
      </c>
      <c r="Y29" s="80">
        <v>30</v>
      </c>
      <c r="Z29" s="204">
        <v>6</v>
      </c>
      <c r="AA29" s="53">
        <v>26</v>
      </c>
      <c r="AB29" s="53"/>
      <c r="AC29" s="56"/>
      <c r="AD29" s="54"/>
      <c r="AE29" s="53"/>
      <c r="AF29" s="53"/>
      <c r="AG29" s="56"/>
    </row>
    <row r="30" spans="1:37" s="24" customFormat="1" ht="33.75" customHeight="1">
      <c r="A30" s="248" t="s">
        <v>89</v>
      </c>
      <c r="B30" s="303" t="s">
        <v>2</v>
      </c>
      <c r="C30" s="96"/>
      <c r="D30" s="220"/>
      <c r="E30" s="53" t="s">
        <v>239</v>
      </c>
      <c r="F30" s="220"/>
      <c r="G30" s="80" t="s">
        <v>217</v>
      </c>
      <c r="H30" s="264">
        <f t="shared" si="15"/>
        <v>172</v>
      </c>
      <c r="I30" s="151">
        <f>V31+X31+Z31+AB31+AD31+AF31</f>
        <v>8</v>
      </c>
      <c r="J30" s="219">
        <f>W30+Y30+AA30+AC30+AE30+AG30</f>
        <v>164</v>
      </c>
      <c r="K30" s="122">
        <v>4</v>
      </c>
      <c r="L30" s="122">
        <v>160</v>
      </c>
      <c r="M30" s="133"/>
      <c r="N30" s="134"/>
      <c r="O30" s="135"/>
      <c r="P30" s="96"/>
      <c r="Q30" s="81"/>
      <c r="R30" s="133"/>
      <c r="S30" s="153"/>
      <c r="T30" s="134"/>
      <c r="U30" s="135"/>
      <c r="V30" s="96"/>
      <c r="W30" s="53">
        <v>32</v>
      </c>
      <c r="X30" s="53" t="s">
        <v>286</v>
      </c>
      <c r="Y30" s="80">
        <v>36</v>
      </c>
      <c r="Z30" s="204">
        <v>2</v>
      </c>
      <c r="AA30" s="53">
        <v>22</v>
      </c>
      <c r="AB30" s="53">
        <v>2</v>
      </c>
      <c r="AC30" s="56">
        <v>38</v>
      </c>
      <c r="AD30" s="54">
        <v>2</v>
      </c>
      <c r="AE30" s="53">
        <v>22</v>
      </c>
      <c r="AF30" s="53">
        <v>2</v>
      </c>
      <c r="AG30" s="56">
        <v>14</v>
      </c>
    </row>
    <row r="31" spans="1:37" s="24" customFormat="1" ht="20.25" customHeight="1" thickBot="1">
      <c r="A31" s="249" t="s">
        <v>90</v>
      </c>
      <c r="B31" s="304" t="s">
        <v>292</v>
      </c>
      <c r="C31" s="157"/>
      <c r="D31" s="82"/>
      <c r="E31" s="200" t="s">
        <v>214</v>
      </c>
      <c r="F31" s="82"/>
      <c r="G31" s="172"/>
      <c r="H31" s="265">
        <f t="shared" si="15"/>
        <v>172</v>
      </c>
      <c r="I31" s="258">
        <f>V31+X31+Z31+AB31+AD31+AF31</f>
        <v>8</v>
      </c>
      <c r="J31" s="233">
        <f t="shared" si="16"/>
        <v>164</v>
      </c>
      <c r="K31" s="154">
        <v>0</v>
      </c>
      <c r="L31" s="154">
        <v>164</v>
      </c>
      <c r="M31" s="172"/>
      <c r="N31" s="158"/>
      <c r="O31" s="156"/>
      <c r="P31" s="157"/>
      <c r="Q31" s="82"/>
      <c r="R31" s="172"/>
      <c r="S31" s="171"/>
      <c r="T31" s="158"/>
      <c r="U31" s="156"/>
      <c r="V31" s="157"/>
      <c r="W31" s="200">
        <v>32</v>
      </c>
      <c r="X31" s="200"/>
      <c r="Y31" s="201">
        <v>36</v>
      </c>
      <c r="Z31" s="199">
        <v>2</v>
      </c>
      <c r="AA31" s="200">
        <v>22</v>
      </c>
      <c r="AB31" s="200">
        <v>2</v>
      </c>
      <c r="AC31" s="159">
        <v>38</v>
      </c>
      <c r="AD31" s="160">
        <v>2</v>
      </c>
      <c r="AE31" s="200">
        <v>22</v>
      </c>
      <c r="AF31" s="200">
        <v>2</v>
      </c>
      <c r="AG31" s="78">
        <v>14</v>
      </c>
    </row>
    <row r="32" spans="1:37" s="24" customFormat="1" ht="34.5" customHeight="1" thickBot="1">
      <c r="A32" s="234" t="s">
        <v>62</v>
      </c>
      <c r="B32" s="305" t="s">
        <v>63</v>
      </c>
      <c r="C32" s="208">
        <v>1</v>
      </c>
      <c r="D32" s="227"/>
      <c r="E32" s="226"/>
      <c r="F32" s="226"/>
      <c r="G32" s="254"/>
      <c r="H32" s="263">
        <f>H33</f>
        <v>144</v>
      </c>
      <c r="I32" s="207">
        <f>I33</f>
        <v>26</v>
      </c>
      <c r="J32" s="227">
        <f t="shared" ref="J32:AG32" si="18">J33</f>
        <v>106</v>
      </c>
      <c r="K32" s="227">
        <f t="shared" si="18"/>
        <v>32</v>
      </c>
      <c r="L32" s="227">
        <f t="shared" si="18"/>
        <v>74</v>
      </c>
      <c r="M32" s="269">
        <f t="shared" si="18"/>
        <v>0</v>
      </c>
      <c r="N32" s="276">
        <f t="shared" si="18"/>
        <v>0</v>
      </c>
      <c r="O32" s="228">
        <f t="shared" si="18"/>
        <v>0</v>
      </c>
      <c r="P32" s="207">
        <f t="shared" si="18"/>
        <v>4</v>
      </c>
      <c r="Q32" s="227">
        <f t="shared" si="18"/>
        <v>2</v>
      </c>
      <c r="R32" s="269">
        <f t="shared" si="18"/>
        <v>6</v>
      </c>
      <c r="S32" s="263">
        <f t="shared" si="18"/>
        <v>0</v>
      </c>
      <c r="T32" s="276">
        <f t="shared" si="18"/>
        <v>0</v>
      </c>
      <c r="U32" s="228">
        <f t="shared" si="18"/>
        <v>0</v>
      </c>
      <c r="V32" s="207">
        <f t="shared" si="18"/>
        <v>12</v>
      </c>
      <c r="W32" s="227">
        <f t="shared" si="18"/>
        <v>48</v>
      </c>
      <c r="X32" s="227">
        <f t="shared" si="18"/>
        <v>14</v>
      </c>
      <c r="Y32" s="269">
        <f t="shared" si="18"/>
        <v>58</v>
      </c>
      <c r="Z32" s="276">
        <f t="shared" si="18"/>
        <v>0</v>
      </c>
      <c r="AA32" s="227">
        <f t="shared" si="18"/>
        <v>0</v>
      </c>
      <c r="AB32" s="227">
        <f t="shared" si="18"/>
        <v>0</v>
      </c>
      <c r="AC32" s="228">
        <f t="shared" si="18"/>
        <v>0</v>
      </c>
      <c r="AD32" s="207">
        <f t="shared" si="18"/>
        <v>0</v>
      </c>
      <c r="AE32" s="227">
        <f t="shared" si="18"/>
        <v>0</v>
      </c>
      <c r="AF32" s="227">
        <f t="shared" si="18"/>
        <v>0</v>
      </c>
      <c r="AG32" s="228">
        <f t="shared" si="18"/>
        <v>0</v>
      </c>
    </row>
    <row r="33" spans="1:33" ht="51.75" customHeight="1" thickBot="1">
      <c r="A33" s="250" t="s">
        <v>289</v>
      </c>
      <c r="B33" s="306" t="s">
        <v>290</v>
      </c>
      <c r="C33" s="282">
        <v>4</v>
      </c>
      <c r="D33" s="235"/>
      <c r="E33" s="113"/>
      <c r="F33" s="113"/>
      <c r="G33" s="255"/>
      <c r="H33" s="211">
        <f>I33+J33+R33+Q33+P33</f>
        <v>144</v>
      </c>
      <c r="I33" s="259">
        <f>V33+X33+Z33+AB33+AD33+AF33</f>
        <v>26</v>
      </c>
      <c r="J33" s="213">
        <f t="shared" si="16"/>
        <v>106</v>
      </c>
      <c r="K33" s="235">
        <v>32</v>
      </c>
      <c r="L33" s="113">
        <v>74</v>
      </c>
      <c r="M33" s="255"/>
      <c r="N33" s="112"/>
      <c r="O33" s="114"/>
      <c r="P33" s="282">
        <v>4</v>
      </c>
      <c r="Q33" s="113">
        <v>2</v>
      </c>
      <c r="R33" s="255">
        <v>6</v>
      </c>
      <c r="S33" s="317"/>
      <c r="T33" s="112"/>
      <c r="U33" s="114"/>
      <c r="V33" s="282">
        <v>12</v>
      </c>
      <c r="W33" s="113">
        <v>48</v>
      </c>
      <c r="X33" s="113">
        <v>14</v>
      </c>
      <c r="Y33" s="255">
        <v>58</v>
      </c>
      <c r="Z33" s="112"/>
      <c r="AA33" s="113"/>
      <c r="AB33" s="113"/>
      <c r="AC33" s="114"/>
      <c r="AD33" s="282"/>
      <c r="AE33" s="113"/>
      <c r="AF33" s="113"/>
      <c r="AG33" s="246"/>
    </row>
    <row r="34" spans="1:33" s="24" customFormat="1" ht="24.75" customHeight="1" thickBot="1">
      <c r="A34" s="229" t="s">
        <v>64</v>
      </c>
      <c r="B34" s="307" t="s">
        <v>65</v>
      </c>
      <c r="C34" s="208">
        <v>4</v>
      </c>
      <c r="D34" s="226"/>
      <c r="E34" s="226">
        <v>9</v>
      </c>
      <c r="F34" s="226"/>
      <c r="G34" s="254">
        <v>4</v>
      </c>
      <c r="H34" s="266">
        <f>H35+H36+H37+H38+H39+H40+H41+H42+H43+H44+H45+H46+H47</f>
        <v>996</v>
      </c>
      <c r="I34" s="208">
        <f>I35+I36+I37+I38+I39+I40+I41+I42+I43+I44+I45+I46+I47</f>
        <v>180</v>
      </c>
      <c r="J34" s="236">
        <f>W34+Y34+AA34+AC34+AE34+AG34</f>
        <v>762</v>
      </c>
      <c r="K34" s="226">
        <f>SUM(K35:K47)</f>
        <v>486</v>
      </c>
      <c r="L34" s="226">
        <f>SUM(L35:L47)</f>
        <v>286</v>
      </c>
      <c r="M34" s="254">
        <f t="shared" ref="M34:AG34" si="19">SUM(M35:M47)</f>
        <v>0</v>
      </c>
      <c r="N34" s="277">
        <f t="shared" si="19"/>
        <v>0</v>
      </c>
      <c r="O34" s="232">
        <f t="shared" si="19"/>
        <v>0</v>
      </c>
      <c r="P34" s="208">
        <f t="shared" si="19"/>
        <v>22</v>
      </c>
      <c r="Q34" s="226">
        <f t="shared" si="19"/>
        <v>8</v>
      </c>
      <c r="R34" s="254">
        <f t="shared" si="19"/>
        <v>24</v>
      </c>
      <c r="S34" s="266">
        <f t="shared" si="19"/>
        <v>0</v>
      </c>
      <c r="T34" s="277">
        <f t="shared" si="19"/>
        <v>0</v>
      </c>
      <c r="U34" s="232">
        <f t="shared" si="19"/>
        <v>0</v>
      </c>
      <c r="V34" s="208">
        <f t="shared" si="19"/>
        <v>46</v>
      </c>
      <c r="W34" s="226">
        <f t="shared" si="19"/>
        <v>178</v>
      </c>
      <c r="X34" s="226">
        <f t="shared" si="19"/>
        <v>44</v>
      </c>
      <c r="Y34" s="254">
        <f t="shared" si="19"/>
        <v>172</v>
      </c>
      <c r="Z34" s="277">
        <f t="shared" si="19"/>
        <v>22</v>
      </c>
      <c r="AA34" s="226">
        <f t="shared" si="19"/>
        <v>88</v>
      </c>
      <c r="AB34" s="226">
        <f t="shared" si="19"/>
        <v>50</v>
      </c>
      <c r="AC34" s="232">
        <f t="shared" si="19"/>
        <v>224</v>
      </c>
      <c r="AD34" s="208">
        <f t="shared" si="19"/>
        <v>12</v>
      </c>
      <c r="AE34" s="226">
        <f t="shared" si="19"/>
        <v>68</v>
      </c>
      <c r="AF34" s="226">
        <f t="shared" si="19"/>
        <v>6</v>
      </c>
      <c r="AG34" s="232">
        <f t="shared" si="19"/>
        <v>32</v>
      </c>
    </row>
    <row r="35" spans="1:33" ht="21" customHeight="1">
      <c r="A35" s="251" t="s">
        <v>66</v>
      </c>
      <c r="B35" s="308" t="s">
        <v>293</v>
      </c>
      <c r="C35" s="130"/>
      <c r="D35" s="50"/>
      <c r="E35" s="50">
        <v>4</v>
      </c>
      <c r="F35" s="50"/>
      <c r="G35" s="79"/>
      <c r="H35" s="140">
        <f t="shared" ref="H35:H47" si="20">I35+J35+R35+Q35+P35</f>
        <v>68</v>
      </c>
      <c r="I35" s="141">
        <f>V35+X35+Z35+AB35+AD35+AF35</f>
        <v>14</v>
      </c>
      <c r="J35" s="142">
        <f t="shared" si="16"/>
        <v>54</v>
      </c>
      <c r="K35" s="91">
        <v>38</v>
      </c>
      <c r="L35" s="50">
        <v>16</v>
      </c>
      <c r="M35" s="79"/>
      <c r="N35" s="203"/>
      <c r="O35" s="51"/>
      <c r="P35" s="52"/>
      <c r="Q35" s="50"/>
      <c r="R35" s="79"/>
      <c r="S35" s="83"/>
      <c r="T35" s="203"/>
      <c r="U35" s="51"/>
      <c r="V35" s="52">
        <v>6</v>
      </c>
      <c r="W35" s="50">
        <v>26</v>
      </c>
      <c r="X35" s="50">
        <v>8</v>
      </c>
      <c r="Y35" s="79">
        <v>28</v>
      </c>
      <c r="Z35" s="203"/>
      <c r="AA35" s="50"/>
      <c r="AB35" s="50"/>
      <c r="AC35" s="51"/>
      <c r="AD35" s="52"/>
      <c r="AE35" s="50"/>
      <c r="AF35" s="50"/>
      <c r="AG35" s="131"/>
    </row>
    <row r="36" spans="1:33" ht="18.75" customHeight="1">
      <c r="A36" s="252" t="s">
        <v>91</v>
      </c>
      <c r="B36" s="309" t="s">
        <v>294</v>
      </c>
      <c r="C36" s="54">
        <v>3.4</v>
      </c>
      <c r="D36" s="53"/>
      <c r="E36" s="53"/>
      <c r="F36" s="53"/>
      <c r="G36" s="80"/>
      <c r="H36" s="264">
        <f t="shared" si="20"/>
        <v>166</v>
      </c>
      <c r="I36" s="151">
        <f t="shared" ref="I36:I47" si="21">V36+X36+Z36+AB36+AD36+AF36</f>
        <v>30</v>
      </c>
      <c r="J36" s="219">
        <f t="shared" si="16"/>
        <v>106</v>
      </c>
      <c r="K36" s="122">
        <v>78</v>
      </c>
      <c r="L36" s="53">
        <v>28</v>
      </c>
      <c r="M36" s="80"/>
      <c r="N36" s="204"/>
      <c r="O36" s="56"/>
      <c r="P36" s="54">
        <v>14</v>
      </c>
      <c r="Q36" s="53">
        <v>4</v>
      </c>
      <c r="R36" s="80">
        <v>12</v>
      </c>
      <c r="S36" s="57"/>
      <c r="T36" s="204"/>
      <c r="U36" s="56"/>
      <c r="V36" s="54">
        <v>16</v>
      </c>
      <c r="W36" s="53">
        <v>48</v>
      </c>
      <c r="X36" s="53">
        <v>14</v>
      </c>
      <c r="Y36" s="80">
        <v>58</v>
      </c>
      <c r="Z36" s="204"/>
      <c r="AA36" s="53"/>
      <c r="AB36" s="53"/>
      <c r="AC36" s="56"/>
      <c r="AD36" s="54"/>
      <c r="AE36" s="53"/>
      <c r="AF36" s="53"/>
      <c r="AG36" s="132"/>
    </row>
    <row r="37" spans="1:33" s="189" customFormat="1" ht="18.75" customHeight="1">
      <c r="A37" s="252" t="s">
        <v>92</v>
      </c>
      <c r="B37" s="295" t="s">
        <v>291</v>
      </c>
      <c r="C37" s="54"/>
      <c r="D37" s="53"/>
      <c r="E37" s="53">
        <v>6</v>
      </c>
      <c r="F37" s="53"/>
      <c r="G37" s="80"/>
      <c r="H37" s="264">
        <f t="shared" si="20"/>
        <v>62</v>
      </c>
      <c r="I37" s="151">
        <f>AB37</f>
        <v>12</v>
      </c>
      <c r="J37" s="219">
        <f t="shared" si="16"/>
        <v>50</v>
      </c>
      <c r="K37" s="122">
        <v>50</v>
      </c>
      <c r="L37" s="53"/>
      <c r="M37" s="80"/>
      <c r="N37" s="204"/>
      <c r="O37" s="56"/>
      <c r="P37" s="54"/>
      <c r="Q37" s="53"/>
      <c r="R37" s="80"/>
      <c r="S37" s="57"/>
      <c r="T37" s="204"/>
      <c r="U37" s="56"/>
      <c r="V37" s="54" t="s">
        <v>286</v>
      </c>
      <c r="W37" s="53"/>
      <c r="X37" s="53"/>
      <c r="Y37" s="80"/>
      <c r="Z37" s="204"/>
      <c r="AA37" s="53"/>
      <c r="AB37" s="53">
        <f>12</f>
        <v>12</v>
      </c>
      <c r="AC37" s="56">
        <f>24+26</f>
        <v>50</v>
      </c>
      <c r="AD37" s="54"/>
      <c r="AE37" s="53"/>
      <c r="AF37" s="53"/>
      <c r="AG37" s="132"/>
    </row>
    <row r="38" spans="1:33" s="189" customFormat="1" ht="24.75" customHeight="1">
      <c r="A38" s="243" t="s">
        <v>93</v>
      </c>
      <c r="B38" s="296" t="s">
        <v>295</v>
      </c>
      <c r="C38" s="54">
        <v>6</v>
      </c>
      <c r="D38" s="53"/>
      <c r="E38" s="53"/>
      <c r="F38" s="53"/>
      <c r="G38" s="80"/>
      <c r="H38" s="264">
        <f>I38+J38+R38+Q38+P38</f>
        <v>112</v>
      </c>
      <c r="I38" s="151">
        <f t="shared" si="21"/>
        <v>18</v>
      </c>
      <c r="J38" s="219">
        <f t="shared" si="16"/>
        <v>82</v>
      </c>
      <c r="K38" s="122">
        <v>76</v>
      </c>
      <c r="L38" s="53"/>
      <c r="M38" s="80"/>
      <c r="N38" s="204"/>
      <c r="O38" s="56"/>
      <c r="P38" s="489">
        <v>4</v>
      </c>
      <c r="Q38" s="53">
        <v>2</v>
      </c>
      <c r="R38" s="80">
        <v>6</v>
      </c>
      <c r="S38" s="57"/>
      <c r="T38" s="204"/>
      <c r="U38" s="56"/>
      <c r="V38" s="54"/>
      <c r="W38" s="53"/>
      <c r="X38" s="53"/>
      <c r="Y38" s="80"/>
      <c r="Z38" s="204">
        <v>10</v>
      </c>
      <c r="AA38" s="53">
        <v>44</v>
      </c>
      <c r="AB38" s="53">
        <v>8</v>
      </c>
      <c r="AC38" s="56">
        <v>38</v>
      </c>
      <c r="AD38" s="54"/>
      <c r="AE38" s="53"/>
      <c r="AF38" s="53"/>
      <c r="AG38" s="132"/>
    </row>
    <row r="39" spans="1:33" ht="20.25" customHeight="1">
      <c r="A39" s="252" t="s">
        <v>94</v>
      </c>
      <c r="B39" s="309" t="s">
        <v>296</v>
      </c>
      <c r="C39" s="54">
        <v>6</v>
      </c>
      <c r="D39" s="53"/>
      <c r="E39" s="53"/>
      <c r="F39" s="53"/>
      <c r="G39" s="80" t="s">
        <v>320</v>
      </c>
      <c r="H39" s="264">
        <f t="shared" si="20"/>
        <v>240</v>
      </c>
      <c r="I39" s="151">
        <f t="shared" si="21"/>
        <v>44</v>
      </c>
      <c r="J39" s="219">
        <f t="shared" si="16"/>
        <v>184</v>
      </c>
      <c r="K39" s="122">
        <v>40</v>
      </c>
      <c r="L39" s="53">
        <v>146</v>
      </c>
      <c r="M39" s="80"/>
      <c r="N39" s="204"/>
      <c r="O39" s="56"/>
      <c r="P39" s="54">
        <v>4</v>
      </c>
      <c r="Q39" s="53">
        <v>2</v>
      </c>
      <c r="R39" s="80">
        <v>6</v>
      </c>
      <c r="S39" s="57"/>
      <c r="T39" s="204"/>
      <c r="U39" s="56"/>
      <c r="V39" s="54">
        <v>6</v>
      </c>
      <c r="W39" s="53">
        <v>26</v>
      </c>
      <c r="X39" s="53">
        <v>14</v>
      </c>
      <c r="Y39" s="80">
        <v>58</v>
      </c>
      <c r="Z39" s="204">
        <v>12</v>
      </c>
      <c r="AA39" s="53">
        <f>11*4</f>
        <v>44</v>
      </c>
      <c r="AB39" s="53">
        <v>12</v>
      </c>
      <c r="AC39" s="56">
        <v>56</v>
      </c>
      <c r="AD39" s="54"/>
      <c r="AE39" s="53"/>
      <c r="AF39" s="53"/>
      <c r="AG39" s="56"/>
    </row>
    <row r="40" spans="1:33" ht="20.25" customHeight="1">
      <c r="A40" s="252" t="s">
        <v>95</v>
      </c>
      <c r="B40" s="309" t="s">
        <v>297</v>
      </c>
      <c r="C40" s="96"/>
      <c r="D40" s="53"/>
      <c r="E40" s="53">
        <v>6</v>
      </c>
      <c r="F40" s="53"/>
      <c r="G40" s="80"/>
      <c r="H40" s="264">
        <f t="shared" si="20"/>
        <v>60</v>
      </c>
      <c r="I40" s="151">
        <f t="shared" si="21"/>
        <v>12</v>
      </c>
      <c r="J40" s="219">
        <f t="shared" si="16"/>
        <v>48</v>
      </c>
      <c r="K40" s="122">
        <v>50</v>
      </c>
      <c r="L40" s="53"/>
      <c r="M40" s="80"/>
      <c r="N40" s="204"/>
      <c r="O40" s="56"/>
      <c r="P40" s="54"/>
      <c r="Q40" s="53"/>
      <c r="R40" s="80"/>
      <c r="S40" s="57"/>
      <c r="T40" s="204"/>
      <c r="U40" s="56"/>
      <c r="V40" s="54"/>
      <c r="W40" s="53"/>
      <c r="X40" s="53"/>
      <c r="Y40" s="80"/>
      <c r="Z40" s="204"/>
      <c r="AA40" s="221"/>
      <c r="AB40" s="221">
        <v>12</v>
      </c>
      <c r="AC40" s="161">
        <v>48</v>
      </c>
      <c r="AD40" s="162"/>
      <c r="AE40" s="53"/>
      <c r="AF40" s="53"/>
      <c r="AG40" s="56"/>
    </row>
    <row r="41" spans="1:33" ht="19.5" customHeight="1">
      <c r="A41" s="252" t="s">
        <v>96</v>
      </c>
      <c r="B41" s="309" t="s">
        <v>6</v>
      </c>
      <c r="C41" s="96"/>
      <c r="D41" s="53"/>
      <c r="E41" s="53">
        <v>4</v>
      </c>
      <c r="F41" s="53"/>
      <c r="G41" s="80"/>
      <c r="H41" s="264">
        <f t="shared" si="20"/>
        <v>68</v>
      </c>
      <c r="I41" s="151">
        <f t="shared" si="21"/>
        <v>14</v>
      </c>
      <c r="J41" s="219">
        <f t="shared" si="16"/>
        <v>54</v>
      </c>
      <c r="K41" s="122">
        <v>6</v>
      </c>
      <c r="L41" s="53">
        <v>48</v>
      </c>
      <c r="M41" s="80"/>
      <c r="N41" s="204"/>
      <c r="O41" s="56"/>
      <c r="P41" s="54"/>
      <c r="Q41" s="53"/>
      <c r="R41" s="80"/>
      <c r="S41" s="57"/>
      <c r="T41" s="204"/>
      <c r="U41" s="56"/>
      <c r="V41" s="54">
        <v>6</v>
      </c>
      <c r="W41" s="53">
        <v>26</v>
      </c>
      <c r="X41" s="53">
        <v>8</v>
      </c>
      <c r="Y41" s="80">
        <v>28</v>
      </c>
      <c r="Z41" s="204"/>
      <c r="AA41" s="53"/>
      <c r="AB41" s="53"/>
      <c r="AC41" s="56"/>
      <c r="AD41" s="54"/>
      <c r="AE41" s="53"/>
      <c r="AF41" s="53"/>
      <c r="AG41" s="132"/>
    </row>
    <row r="42" spans="1:33" ht="64.5" customHeight="1">
      <c r="A42" s="252" t="s">
        <v>97</v>
      </c>
      <c r="B42" s="310" t="s">
        <v>299</v>
      </c>
      <c r="C42" s="96"/>
      <c r="D42" s="53"/>
      <c r="E42" s="53"/>
      <c r="F42" s="53"/>
      <c r="G42" s="80">
        <v>3</v>
      </c>
      <c r="H42" s="264">
        <f t="shared" si="20"/>
        <v>32</v>
      </c>
      <c r="I42" s="151">
        <f t="shared" si="21"/>
        <v>6</v>
      </c>
      <c r="J42" s="219">
        <f t="shared" si="16"/>
        <v>26</v>
      </c>
      <c r="K42" s="122">
        <v>26</v>
      </c>
      <c r="L42" s="163"/>
      <c r="M42" s="80"/>
      <c r="N42" s="204"/>
      <c r="O42" s="56"/>
      <c r="P42" s="54"/>
      <c r="Q42" s="53"/>
      <c r="R42" s="80"/>
      <c r="S42" s="57"/>
      <c r="T42" s="204"/>
      <c r="U42" s="56"/>
      <c r="V42" s="54">
        <v>6</v>
      </c>
      <c r="W42" s="221">
        <v>26</v>
      </c>
      <c r="X42" s="221"/>
      <c r="Y42" s="327"/>
      <c r="Z42" s="330"/>
      <c r="AA42" s="163"/>
      <c r="AB42" s="163"/>
      <c r="AC42" s="165"/>
      <c r="AD42" s="166"/>
      <c r="AE42" s="163"/>
      <c r="AF42" s="163"/>
      <c r="AG42" s="165"/>
    </row>
    <row r="43" spans="1:33" ht="24.75" customHeight="1">
      <c r="A43" s="243" t="s">
        <v>67</v>
      </c>
      <c r="B43" s="310" t="s">
        <v>298</v>
      </c>
      <c r="C43" s="96"/>
      <c r="D43" s="53"/>
      <c r="E43" s="53">
        <v>3</v>
      </c>
      <c r="F43" s="53"/>
      <c r="G43" s="80"/>
      <c r="H43" s="264">
        <f t="shared" si="20"/>
        <v>32</v>
      </c>
      <c r="I43" s="151">
        <f t="shared" si="21"/>
        <v>6</v>
      </c>
      <c r="J43" s="219">
        <f t="shared" si="16"/>
        <v>26</v>
      </c>
      <c r="K43" s="122">
        <v>18</v>
      </c>
      <c r="L43" s="163">
        <v>8</v>
      </c>
      <c r="M43" s="80"/>
      <c r="N43" s="204"/>
      <c r="O43" s="56"/>
      <c r="P43" s="54"/>
      <c r="Q43" s="53"/>
      <c r="R43" s="80"/>
      <c r="S43" s="57"/>
      <c r="T43" s="204"/>
      <c r="U43" s="56"/>
      <c r="V43" s="54">
        <v>6</v>
      </c>
      <c r="W43" s="221">
        <v>26</v>
      </c>
      <c r="X43" s="221"/>
      <c r="Y43" s="327"/>
      <c r="Z43" s="330"/>
      <c r="AA43" s="163"/>
      <c r="AB43" s="163"/>
      <c r="AC43" s="165"/>
      <c r="AD43" s="166"/>
      <c r="AE43" s="163"/>
      <c r="AF43" s="163"/>
      <c r="AG43" s="165"/>
    </row>
    <row r="44" spans="1:33" ht="31.5" customHeight="1">
      <c r="A44" s="243" t="s">
        <v>7</v>
      </c>
      <c r="B44" s="310" t="s">
        <v>130</v>
      </c>
      <c r="C44" s="96"/>
      <c r="D44" s="53"/>
      <c r="E44" s="53"/>
      <c r="F44" s="53"/>
      <c r="G44" s="80">
        <v>8</v>
      </c>
      <c r="H44" s="264">
        <f t="shared" si="20"/>
        <v>38</v>
      </c>
      <c r="I44" s="151">
        <f t="shared" si="21"/>
        <v>6</v>
      </c>
      <c r="J44" s="219">
        <f t="shared" ref="J44:J77" si="22">W44+Y44+AA44+AC44+AE44+AG44</f>
        <v>32</v>
      </c>
      <c r="K44" s="122">
        <v>26</v>
      </c>
      <c r="L44" s="163">
        <v>10</v>
      </c>
      <c r="M44" s="80"/>
      <c r="N44" s="204"/>
      <c r="O44" s="56"/>
      <c r="P44" s="54"/>
      <c r="Q44" s="53"/>
      <c r="R44" s="80"/>
      <c r="S44" s="57"/>
      <c r="T44" s="204"/>
      <c r="U44" s="56"/>
      <c r="V44" s="54"/>
      <c r="W44" s="221"/>
      <c r="X44" s="221"/>
      <c r="Y44" s="327"/>
      <c r="Z44" s="164"/>
      <c r="AA44" s="163"/>
      <c r="AB44" s="163"/>
      <c r="AC44" s="165"/>
      <c r="AD44" s="166"/>
      <c r="AE44" s="163"/>
      <c r="AF44" s="163">
        <v>6</v>
      </c>
      <c r="AG44" s="165">
        <v>32</v>
      </c>
    </row>
    <row r="45" spans="1:33" ht="30.75" customHeight="1">
      <c r="A45" s="243" t="s">
        <v>129</v>
      </c>
      <c r="B45" s="310" t="s">
        <v>132</v>
      </c>
      <c r="C45" s="96"/>
      <c r="D45" s="53"/>
      <c r="E45" s="53">
        <v>7</v>
      </c>
      <c r="F45" s="53"/>
      <c r="G45" s="80"/>
      <c r="H45" s="264">
        <f t="shared" si="20"/>
        <v>42</v>
      </c>
      <c r="I45" s="151">
        <f t="shared" si="21"/>
        <v>6</v>
      </c>
      <c r="J45" s="219">
        <f t="shared" si="22"/>
        <v>36</v>
      </c>
      <c r="K45" s="122">
        <v>26</v>
      </c>
      <c r="L45" s="163">
        <v>10</v>
      </c>
      <c r="M45" s="80"/>
      <c r="N45" s="204"/>
      <c r="O45" s="56"/>
      <c r="P45" s="54"/>
      <c r="Q45" s="53"/>
      <c r="R45" s="80"/>
      <c r="S45" s="57"/>
      <c r="T45" s="204"/>
      <c r="U45" s="56"/>
      <c r="V45" s="54"/>
      <c r="W45" s="221"/>
      <c r="X45" s="221"/>
      <c r="Y45" s="327"/>
      <c r="Z45" s="164"/>
      <c r="AA45" s="163"/>
      <c r="AB45" s="163"/>
      <c r="AC45" s="165"/>
      <c r="AD45" s="166">
        <v>6</v>
      </c>
      <c r="AE45" s="163">
        <v>36</v>
      </c>
      <c r="AF45" s="163"/>
      <c r="AG45" s="165"/>
    </row>
    <row r="46" spans="1:33" ht="24" customHeight="1">
      <c r="A46" s="243" t="s">
        <v>131</v>
      </c>
      <c r="B46" s="310" t="s">
        <v>313</v>
      </c>
      <c r="C46" s="96"/>
      <c r="D46" s="53"/>
      <c r="E46" s="53">
        <v>6</v>
      </c>
      <c r="F46" s="53"/>
      <c r="G46" s="80"/>
      <c r="H46" s="264">
        <f t="shared" si="20"/>
        <v>38</v>
      </c>
      <c r="I46" s="151">
        <f t="shared" si="21"/>
        <v>6</v>
      </c>
      <c r="J46" s="219">
        <f t="shared" si="22"/>
        <v>32</v>
      </c>
      <c r="K46" s="122">
        <v>26</v>
      </c>
      <c r="L46" s="163">
        <v>10</v>
      </c>
      <c r="M46" s="80"/>
      <c r="N46" s="204"/>
      <c r="O46" s="56"/>
      <c r="P46" s="54"/>
      <c r="Q46" s="53"/>
      <c r="R46" s="80"/>
      <c r="S46" s="57"/>
      <c r="T46" s="204"/>
      <c r="U46" s="56"/>
      <c r="V46" s="54"/>
      <c r="W46" s="221"/>
      <c r="X46" s="221"/>
      <c r="Y46" s="327"/>
      <c r="Z46" s="164"/>
      <c r="AA46" s="163"/>
      <c r="AB46" s="163">
        <v>6</v>
      </c>
      <c r="AC46" s="165">
        <v>32</v>
      </c>
      <c r="AD46" s="166"/>
      <c r="AE46" s="163"/>
      <c r="AF46" s="163"/>
      <c r="AG46" s="165"/>
    </row>
    <row r="47" spans="1:33" ht="31.5" customHeight="1" thickBot="1">
      <c r="A47" s="244" t="s">
        <v>314</v>
      </c>
      <c r="B47" s="311" t="s">
        <v>315</v>
      </c>
      <c r="C47" s="157"/>
      <c r="D47" s="200"/>
      <c r="E47" s="200">
        <v>7</v>
      </c>
      <c r="F47" s="200"/>
      <c r="G47" s="201"/>
      <c r="H47" s="265">
        <f t="shared" si="20"/>
        <v>38</v>
      </c>
      <c r="I47" s="258">
        <f t="shared" si="21"/>
        <v>6</v>
      </c>
      <c r="J47" s="233">
        <f t="shared" si="22"/>
        <v>32</v>
      </c>
      <c r="K47" s="154">
        <v>26</v>
      </c>
      <c r="L47" s="237">
        <v>10</v>
      </c>
      <c r="M47" s="201"/>
      <c r="N47" s="199"/>
      <c r="O47" s="78"/>
      <c r="P47" s="202"/>
      <c r="Q47" s="200"/>
      <c r="R47" s="201"/>
      <c r="S47" s="98"/>
      <c r="T47" s="199"/>
      <c r="U47" s="78"/>
      <c r="V47" s="202"/>
      <c r="W47" s="238"/>
      <c r="X47" s="238"/>
      <c r="Y47" s="328"/>
      <c r="Z47" s="215"/>
      <c r="AA47" s="237"/>
      <c r="AB47" s="237"/>
      <c r="AC47" s="216"/>
      <c r="AD47" s="217">
        <v>6</v>
      </c>
      <c r="AE47" s="237">
        <v>32</v>
      </c>
      <c r="AF47" s="237"/>
      <c r="AG47" s="216"/>
    </row>
    <row r="48" spans="1:33" s="26" customFormat="1" ht="16.5" thickBot="1">
      <c r="A48" s="229" t="s">
        <v>68</v>
      </c>
      <c r="B48" s="312" t="s">
        <v>13</v>
      </c>
      <c r="C48" s="283">
        <v>8</v>
      </c>
      <c r="D48" s="227"/>
      <c r="E48" s="239">
        <v>11</v>
      </c>
      <c r="F48" s="226">
        <v>1</v>
      </c>
      <c r="G48" s="254">
        <v>13</v>
      </c>
      <c r="H48" s="263">
        <f>H49</f>
        <v>2844</v>
      </c>
      <c r="I48" s="207">
        <f>I49</f>
        <v>294</v>
      </c>
      <c r="J48" s="227">
        <f>J49</f>
        <v>1116</v>
      </c>
      <c r="K48" s="227">
        <f t="shared" ref="K48:AG48" si="23">K49</f>
        <v>662</v>
      </c>
      <c r="L48" s="227">
        <f t="shared" si="23"/>
        <v>430</v>
      </c>
      <c r="M48" s="269">
        <f t="shared" si="23"/>
        <v>40</v>
      </c>
      <c r="N48" s="276">
        <f t="shared" si="23"/>
        <v>504</v>
      </c>
      <c r="O48" s="228">
        <f>O49</f>
        <v>468</v>
      </c>
      <c r="P48" s="207">
        <f t="shared" si="23"/>
        <v>46</v>
      </c>
      <c r="Q48" s="227">
        <f t="shared" si="23"/>
        <v>14</v>
      </c>
      <c r="R48" s="269">
        <f t="shared" si="23"/>
        <v>42</v>
      </c>
      <c r="S48" s="263">
        <f t="shared" si="23"/>
        <v>0</v>
      </c>
      <c r="T48" s="276">
        <f t="shared" si="23"/>
        <v>0</v>
      </c>
      <c r="U48" s="228">
        <f t="shared" si="23"/>
        <v>0</v>
      </c>
      <c r="V48" s="207">
        <f t="shared" si="23"/>
        <v>38</v>
      </c>
      <c r="W48" s="227">
        <f t="shared" si="23"/>
        <v>156</v>
      </c>
      <c r="X48" s="227">
        <f t="shared" si="23"/>
        <v>50</v>
      </c>
      <c r="Y48" s="269">
        <f t="shared" si="23"/>
        <v>168</v>
      </c>
      <c r="Z48" s="276">
        <f t="shared" si="23"/>
        <v>46</v>
      </c>
      <c r="AA48" s="227">
        <f t="shared" si="23"/>
        <v>160</v>
      </c>
      <c r="AB48" s="227">
        <f t="shared" si="23"/>
        <v>68</v>
      </c>
      <c r="AC48" s="228">
        <f t="shared" si="23"/>
        <v>262</v>
      </c>
      <c r="AD48" s="207">
        <f t="shared" si="23"/>
        <v>56</v>
      </c>
      <c r="AE48" s="227">
        <f t="shared" si="23"/>
        <v>224</v>
      </c>
      <c r="AF48" s="227">
        <f t="shared" si="23"/>
        <v>36</v>
      </c>
      <c r="AG48" s="228">
        <f t="shared" si="23"/>
        <v>146</v>
      </c>
    </row>
    <row r="49" spans="1:33" s="26" customFormat="1" ht="16.5" thickBot="1">
      <c r="A49" s="229" t="s">
        <v>69</v>
      </c>
      <c r="B49" s="291" t="s">
        <v>8</v>
      </c>
      <c r="C49" s="283">
        <v>8</v>
      </c>
      <c r="D49" s="227"/>
      <c r="E49" s="239">
        <v>11</v>
      </c>
      <c r="F49" s="226">
        <v>1</v>
      </c>
      <c r="G49" s="254">
        <v>13</v>
      </c>
      <c r="H49" s="263">
        <f>H50+H57+H63+H69+H76+H77</f>
        <v>2844</v>
      </c>
      <c r="I49" s="207">
        <f>I50+I57+I63+I69</f>
        <v>294</v>
      </c>
      <c r="J49" s="227">
        <f t="shared" ref="J49:AG49" si="24">J50+J57+J63+J69</f>
        <v>1116</v>
      </c>
      <c r="K49" s="227">
        <f t="shared" si="24"/>
        <v>662</v>
      </c>
      <c r="L49" s="227">
        <f t="shared" si="24"/>
        <v>430</v>
      </c>
      <c r="M49" s="269">
        <f t="shared" si="24"/>
        <v>40</v>
      </c>
      <c r="N49" s="276">
        <f>N50+N57+N63+N69</f>
        <v>504</v>
      </c>
      <c r="O49" s="228">
        <f>O50+O57+O63+O69</f>
        <v>468</v>
      </c>
      <c r="P49" s="207">
        <f t="shared" si="24"/>
        <v>46</v>
      </c>
      <c r="Q49" s="227">
        <f t="shared" si="24"/>
        <v>14</v>
      </c>
      <c r="R49" s="269">
        <f t="shared" si="24"/>
        <v>42</v>
      </c>
      <c r="S49" s="263">
        <f t="shared" si="24"/>
        <v>0</v>
      </c>
      <c r="T49" s="276">
        <f t="shared" si="24"/>
        <v>0</v>
      </c>
      <c r="U49" s="228">
        <f t="shared" si="24"/>
        <v>0</v>
      </c>
      <c r="V49" s="207">
        <f t="shared" si="24"/>
        <v>38</v>
      </c>
      <c r="W49" s="227">
        <f t="shared" si="24"/>
        <v>156</v>
      </c>
      <c r="X49" s="227">
        <f t="shared" si="24"/>
        <v>50</v>
      </c>
      <c r="Y49" s="269">
        <f t="shared" si="24"/>
        <v>168</v>
      </c>
      <c r="Z49" s="276">
        <f t="shared" si="24"/>
        <v>46</v>
      </c>
      <c r="AA49" s="227">
        <f t="shared" si="24"/>
        <v>160</v>
      </c>
      <c r="AB49" s="227">
        <f t="shared" si="24"/>
        <v>68</v>
      </c>
      <c r="AC49" s="228">
        <f t="shared" si="24"/>
        <v>262</v>
      </c>
      <c r="AD49" s="207">
        <f t="shared" si="24"/>
        <v>56</v>
      </c>
      <c r="AE49" s="227">
        <f t="shared" si="24"/>
        <v>224</v>
      </c>
      <c r="AF49" s="227">
        <f t="shared" si="24"/>
        <v>36</v>
      </c>
      <c r="AG49" s="228">
        <f t="shared" si="24"/>
        <v>146</v>
      </c>
    </row>
    <row r="50" spans="1:33" s="24" customFormat="1" ht="50.45" customHeight="1" thickBot="1">
      <c r="A50" s="331" t="s">
        <v>98</v>
      </c>
      <c r="B50" s="332" t="s">
        <v>300</v>
      </c>
      <c r="C50" s="333">
        <v>2</v>
      </c>
      <c r="D50" s="334"/>
      <c r="E50" s="335">
        <v>4</v>
      </c>
      <c r="F50" s="336"/>
      <c r="G50" s="337"/>
      <c r="H50" s="338">
        <f>H51+H52+H53+H54+H55+H56</f>
        <v>310</v>
      </c>
      <c r="I50" s="339">
        <f>I51+I52+I53+I54+I55+I56</f>
        <v>46</v>
      </c>
      <c r="J50" s="340">
        <f>SUM(J51:J53)</f>
        <v>162</v>
      </c>
      <c r="K50" s="340">
        <f t="shared" ref="K50:L50" si="25">SUM(K51:K56)</f>
        <v>82</v>
      </c>
      <c r="L50" s="340">
        <f t="shared" si="25"/>
        <v>80</v>
      </c>
      <c r="M50" s="341">
        <f t="shared" ref="M50" si="26">SUM(M51:M56)</f>
        <v>0</v>
      </c>
      <c r="N50" s="342">
        <f t="shared" ref="N50" si="27">SUM(N51:N56)</f>
        <v>36</v>
      </c>
      <c r="O50" s="343">
        <f t="shared" ref="O50" si="28">SUM(O51:O56)</f>
        <v>36</v>
      </c>
      <c r="P50" s="344">
        <f t="shared" ref="P50" si="29">SUM(P51:P56)</f>
        <v>14</v>
      </c>
      <c r="Q50" s="340">
        <f t="shared" ref="Q50" si="30">SUM(Q51:Q56)</f>
        <v>4</v>
      </c>
      <c r="R50" s="341">
        <f t="shared" ref="R50" si="31">SUM(R51:R56)</f>
        <v>12</v>
      </c>
      <c r="S50" s="338"/>
      <c r="T50" s="345"/>
      <c r="U50" s="346"/>
      <c r="V50" s="339">
        <f>V51+V52+V53</f>
        <v>20</v>
      </c>
      <c r="W50" s="336">
        <f t="shared" ref="W50:AG50" si="32">W51+W52+W53</f>
        <v>78</v>
      </c>
      <c r="X50" s="336">
        <f t="shared" si="32"/>
        <v>26</v>
      </c>
      <c r="Y50" s="337">
        <f t="shared" si="32"/>
        <v>84</v>
      </c>
      <c r="Z50" s="345">
        <f t="shared" si="32"/>
        <v>0</v>
      </c>
      <c r="AA50" s="336">
        <f t="shared" si="32"/>
        <v>0</v>
      </c>
      <c r="AB50" s="336">
        <f t="shared" si="32"/>
        <v>0</v>
      </c>
      <c r="AC50" s="346">
        <f t="shared" si="32"/>
        <v>0</v>
      </c>
      <c r="AD50" s="339">
        <f t="shared" si="32"/>
        <v>0</v>
      </c>
      <c r="AE50" s="336">
        <f t="shared" si="32"/>
        <v>0</v>
      </c>
      <c r="AF50" s="336">
        <f t="shared" si="32"/>
        <v>0</v>
      </c>
      <c r="AG50" s="346">
        <f t="shared" si="32"/>
        <v>0</v>
      </c>
    </row>
    <row r="51" spans="1:33" ht="31.5">
      <c r="A51" s="251" t="s">
        <v>99</v>
      </c>
      <c r="B51" s="308" t="s">
        <v>301</v>
      </c>
      <c r="C51" s="285">
        <v>3</v>
      </c>
      <c r="D51" s="143"/>
      <c r="E51" s="168"/>
      <c r="F51" s="49"/>
      <c r="G51" s="79"/>
      <c r="H51" s="140">
        <f>I51+J51+R51+Q51+P51</f>
        <v>82</v>
      </c>
      <c r="I51" s="141">
        <f t="shared" ref="I51:I53" si="33">V51+X51+Z51+AB51+AD51+AF51</f>
        <v>12</v>
      </c>
      <c r="J51" s="142">
        <f t="shared" si="22"/>
        <v>52</v>
      </c>
      <c r="K51" s="91">
        <v>30</v>
      </c>
      <c r="L51" s="50">
        <v>22</v>
      </c>
      <c r="M51" s="144"/>
      <c r="N51" s="138"/>
      <c r="O51" s="139"/>
      <c r="P51" s="52">
        <v>10</v>
      </c>
      <c r="Q51" s="50">
        <v>2</v>
      </c>
      <c r="R51" s="79">
        <v>6</v>
      </c>
      <c r="S51" s="83"/>
      <c r="T51" s="138"/>
      <c r="U51" s="139"/>
      <c r="V51" s="52">
        <v>12</v>
      </c>
      <c r="W51" s="50">
        <v>52</v>
      </c>
      <c r="X51" s="50"/>
      <c r="Y51" s="79"/>
      <c r="Z51" s="203"/>
      <c r="AA51" s="50"/>
      <c r="AB51" s="50"/>
      <c r="AC51" s="51"/>
      <c r="AD51" s="52"/>
      <c r="AE51" s="50"/>
      <c r="AF51" s="50"/>
      <c r="AG51" s="169"/>
    </row>
    <row r="52" spans="1:33" ht="15.75">
      <c r="A52" s="252" t="s">
        <v>100</v>
      </c>
      <c r="B52" s="309" t="s">
        <v>302</v>
      </c>
      <c r="C52" s="286"/>
      <c r="D52" s="152"/>
      <c r="E52" s="55">
        <v>4</v>
      </c>
      <c r="F52" s="81"/>
      <c r="G52" s="133"/>
      <c r="H52" s="264">
        <f>I52+J52+R52+Q52+P52</f>
        <v>72</v>
      </c>
      <c r="I52" s="151">
        <f t="shared" si="33"/>
        <v>16</v>
      </c>
      <c r="J52" s="219">
        <f t="shared" si="22"/>
        <v>56</v>
      </c>
      <c r="K52" s="122">
        <v>30</v>
      </c>
      <c r="L52" s="53">
        <v>26</v>
      </c>
      <c r="M52" s="80"/>
      <c r="N52" s="204"/>
      <c r="O52" s="56"/>
      <c r="P52" s="54"/>
      <c r="Q52" s="53"/>
      <c r="R52" s="80"/>
      <c r="S52" s="57"/>
      <c r="T52" s="134"/>
      <c r="U52" s="135"/>
      <c r="V52" s="54"/>
      <c r="W52" s="53"/>
      <c r="X52" s="53">
        <v>16</v>
      </c>
      <c r="Y52" s="80">
        <v>56</v>
      </c>
      <c r="Z52" s="204"/>
      <c r="AA52" s="53"/>
      <c r="AB52" s="53"/>
      <c r="AC52" s="56"/>
      <c r="AD52" s="54"/>
      <c r="AE52" s="53"/>
      <c r="AF52" s="53"/>
      <c r="AG52" s="132"/>
    </row>
    <row r="53" spans="1:33" ht="18.75" customHeight="1">
      <c r="A53" s="252" t="s">
        <v>240</v>
      </c>
      <c r="B53" s="309" t="s">
        <v>303</v>
      </c>
      <c r="C53" s="286"/>
      <c r="D53" s="152"/>
      <c r="E53" s="55">
        <v>4</v>
      </c>
      <c r="F53" s="81"/>
      <c r="G53" s="80"/>
      <c r="H53" s="264">
        <f t="shared" ref="H53:H56" si="34">I53+J53+R53+Q53+P53</f>
        <v>72</v>
      </c>
      <c r="I53" s="151">
        <f t="shared" si="33"/>
        <v>18</v>
      </c>
      <c r="J53" s="219">
        <f>W53+Y53+AA53+AC53+AE53+AG53</f>
        <v>54</v>
      </c>
      <c r="K53" s="122">
        <v>22</v>
      </c>
      <c r="L53" s="53">
        <v>32</v>
      </c>
      <c r="M53" s="80"/>
      <c r="N53" s="204"/>
      <c r="O53" s="56"/>
      <c r="P53" s="54"/>
      <c r="Q53" s="53"/>
      <c r="R53" s="80"/>
      <c r="S53" s="57"/>
      <c r="T53" s="134"/>
      <c r="U53" s="135"/>
      <c r="V53" s="54">
        <v>8</v>
      </c>
      <c r="W53" s="53">
        <v>26</v>
      </c>
      <c r="X53" s="53">
        <v>10</v>
      </c>
      <c r="Y53" s="80">
        <v>28</v>
      </c>
      <c r="Z53" s="204"/>
      <c r="AA53" s="53"/>
      <c r="AB53" s="53"/>
      <c r="AC53" s="56"/>
      <c r="AD53" s="54"/>
      <c r="AE53" s="53"/>
      <c r="AF53" s="53"/>
      <c r="AG53" s="132"/>
    </row>
    <row r="54" spans="1:33" ht="15.75">
      <c r="A54" s="252" t="s">
        <v>101</v>
      </c>
      <c r="B54" s="295" t="s">
        <v>102</v>
      </c>
      <c r="C54" s="286"/>
      <c r="D54" s="152"/>
      <c r="E54" s="55">
        <v>4</v>
      </c>
      <c r="F54" s="81"/>
      <c r="G54" s="133"/>
      <c r="H54" s="264">
        <f t="shared" si="34"/>
        <v>36</v>
      </c>
      <c r="I54" s="179"/>
      <c r="J54" s="219">
        <f t="shared" si="22"/>
        <v>36</v>
      </c>
      <c r="K54" s="53"/>
      <c r="L54" s="53"/>
      <c r="M54" s="80"/>
      <c r="N54" s="204">
        <f>Y54+AA54+AC54+AE54+AG54</f>
        <v>36</v>
      </c>
      <c r="O54" s="56"/>
      <c r="P54" s="54"/>
      <c r="Q54" s="53"/>
      <c r="R54" s="80"/>
      <c r="S54" s="57"/>
      <c r="T54" s="134"/>
      <c r="U54" s="135"/>
      <c r="V54" s="96"/>
      <c r="W54" s="53"/>
      <c r="X54" s="53"/>
      <c r="Y54" s="80">
        <v>36</v>
      </c>
      <c r="Z54" s="204"/>
      <c r="AA54" s="53"/>
      <c r="AB54" s="53"/>
      <c r="AC54" s="56"/>
      <c r="AD54" s="54"/>
      <c r="AE54" s="53"/>
      <c r="AF54" s="53"/>
      <c r="AG54" s="132"/>
    </row>
    <row r="55" spans="1:33" ht="15.75">
      <c r="A55" s="252" t="s">
        <v>103</v>
      </c>
      <c r="B55" s="295" t="s">
        <v>104</v>
      </c>
      <c r="C55" s="286"/>
      <c r="D55" s="152"/>
      <c r="E55" s="55">
        <v>4</v>
      </c>
      <c r="F55" s="81"/>
      <c r="G55" s="133"/>
      <c r="H55" s="264">
        <f t="shared" si="34"/>
        <v>36</v>
      </c>
      <c r="I55" s="179"/>
      <c r="J55" s="219">
        <f t="shared" si="22"/>
        <v>36</v>
      </c>
      <c r="K55" s="53"/>
      <c r="L55" s="53"/>
      <c r="M55" s="80"/>
      <c r="N55" s="204"/>
      <c r="O55" s="56">
        <f>W55+Y55+AA55+AC55+AE55+AG55</f>
        <v>36</v>
      </c>
      <c r="P55" s="54"/>
      <c r="Q55" s="53"/>
      <c r="R55" s="80"/>
      <c r="S55" s="57"/>
      <c r="T55" s="134"/>
      <c r="U55" s="135"/>
      <c r="V55" s="96"/>
      <c r="W55" s="53"/>
      <c r="X55" s="53"/>
      <c r="Y55" s="80">
        <v>36</v>
      </c>
      <c r="Z55" s="204"/>
      <c r="AA55" s="81"/>
      <c r="AB55" s="81"/>
      <c r="AC55" s="135"/>
      <c r="AD55" s="96"/>
      <c r="AE55" s="81"/>
      <c r="AF55" s="81"/>
      <c r="AG55" s="136"/>
    </row>
    <row r="56" spans="1:33" ht="16.5" thickBot="1">
      <c r="A56" s="253" t="s">
        <v>279</v>
      </c>
      <c r="B56" s="313" t="s">
        <v>245</v>
      </c>
      <c r="C56" s="287">
        <v>4</v>
      </c>
      <c r="D56" s="155"/>
      <c r="E56" s="170"/>
      <c r="F56" s="82"/>
      <c r="G56" s="172"/>
      <c r="H56" s="265">
        <f t="shared" si="34"/>
        <v>12</v>
      </c>
      <c r="I56" s="212"/>
      <c r="J56" s="233">
        <f t="shared" si="22"/>
        <v>0</v>
      </c>
      <c r="K56" s="200"/>
      <c r="L56" s="200"/>
      <c r="M56" s="201"/>
      <c r="N56" s="199"/>
      <c r="O56" s="78"/>
      <c r="P56" s="202">
        <v>4</v>
      </c>
      <c r="Q56" s="200">
        <v>2</v>
      </c>
      <c r="R56" s="201">
        <v>6</v>
      </c>
      <c r="S56" s="98"/>
      <c r="T56" s="158"/>
      <c r="U56" s="156"/>
      <c r="V56" s="157"/>
      <c r="W56" s="200"/>
      <c r="X56" s="200"/>
      <c r="Y56" s="201"/>
      <c r="Z56" s="199"/>
      <c r="AA56" s="82"/>
      <c r="AB56" s="82"/>
      <c r="AC56" s="156"/>
      <c r="AD56" s="157"/>
      <c r="AE56" s="82"/>
      <c r="AF56" s="82"/>
      <c r="AG56" s="173"/>
    </row>
    <row r="57" spans="1:33" s="24" customFormat="1" ht="50.25" customHeight="1" thickBot="1">
      <c r="A57" s="331" t="s">
        <v>105</v>
      </c>
      <c r="B57" s="332" t="s">
        <v>304</v>
      </c>
      <c r="C57" s="333">
        <v>1</v>
      </c>
      <c r="D57" s="334"/>
      <c r="E57" s="335">
        <v>3</v>
      </c>
      <c r="F57" s="336">
        <v>1</v>
      </c>
      <c r="G57" s="337">
        <v>1</v>
      </c>
      <c r="H57" s="338">
        <f>H58+H59+H60+H61+H62</f>
        <v>728</v>
      </c>
      <c r="I57" s="339">
        <f>I58+I59+I60+I61+I62</f>
        <v>102</v>
      </c>
      <c r="J57" s="336">
        <f>J58+J59</f>
        <v>398</v>
      </c>
      <c r="K57" s="336">
        <f t="shared" ref="K57:R57" si="35">K58+K59+K60+K61+K62</f>
        <v>284</v>
      </c>
      <c r="L57" s="336">
        <f t="shared" si="35"/>
        <v>84</v>
      </c>
      <c r="M57" s="337">
        <f t="shared" si="35"/>
        <v>40</v>
      </c>
      <c r="N57" s="345">
        <f t="shared" si="35"/>
        <v>144</v>
      </c>
      <c r="O57" s="346">
        <f t="shared" si="35"/>
        <v>72</v>
      </c>
      <c r="P57" s="339">
        <f t="shared" si="35"/>
        <v>4</v>
      </c>
      <c r="Q57" s="336">
        <f t="shared" si="35"/>
        <v>2</v>
      </c>
      <c r="R57" s="337">
        <f t="shared" si="35"/>
        <v>6</v>
      </c>
      <c r="S57" s="338"/>
      <c r="T57" s="345"/>
      <c r="U57" s="346"/>
      <c r="V57" s="339"/>
      <c r="W57" s="336"/>
      <c r="X57" s="336"/>
      <c r="Y57" s="337"/>
      <c r="Z57" s="345">
        <f t="shared" ref="Z57:AF57" si="36">Z58+Z59</f>
        <v>12</v>
      </c>
      <c r="AA57" s="336">
        <f t="shared" si="36"/>
        <v>32</v>
      </c>
      <c r="AB57" s="336">
        <f t="shared" si="36"/>
        <v>34</v>
      </c>
      <c r="AC57" s="346">
        <f t="shared" si="36"/>
        <v>136</v>
      </c>
      <c r="AD57" s="339">
        <f t="shared" si="36"/>
        <v>40</v>
      </c>
      <c r="AE57" s="336">
        <f t="shared" si="36"/>
        <v>164</v>
      </c>
      <c r="AF57" s="336">
        <f t="shared" si="36"/>
        <v>16</v>
      </c>
      <c r="AG57" s="346">
        <f>AG58+AG59</f>
        <v>66</v>
      </c>
    </row>
    <row r="58" spans="1:33" ht="15.75">
      <c r="A58" s="251" t="s">
        <v>106</v>
      </c>
      <c r="B58" s="308" t="s">
        <v>305</v>
      </c>
      <c r="C58" s="285"/>
      <c r="D58" s="91"/>
      <c r="E58" s="205">
        <v>7</v>
      </c>
      <c r="F58" s="50">
        <v>7</v>
      </c>
      <c r="G58" s="79"/>
      <c r="H58" s="140">
        <f>I58+J58+R58+Q58+P58</f>
        <v>232</v>
      </c>
      <c r="I58" s="141">
        <f t="shared" ref="I58:I59" si="37">V58+X58+Z58+AB58+AD58+AF58</f>
        <v>50</v>
      </c>
      <c r="J58" s="142">
        <f t="shared" si="22"/>
        <v>182</v>
      </c>
      <c r="K58" s="91">
        <v>80</v>
      </c>
      <c r="L58" s="50">
        <v>72</v>
      </c>
      <c r="M58" s="79">
        <v>40</v>
      </c>
      <c r="N58" s="203"/>
      <c r="O58" s="51"/>
      <c r="P58" s="52"/>
      <c r="Q58" s="50"/>
      <c r="R58" s="79"/>
      <c r="S58" s="83"/>
      <c r="T58" s="138"/>
      <c r="U58" s="139"/>
      <c r="V58" s="130"/>
      <c r="W58" s="50"/>
      <c r="X58" s="50"/>
      <c r="Y58" s="329"/>
      <c r="Z58" s="203">
        <v>12</v>
      </c>
      <c r="AA58" s="50">
        <v>32</v>
      </c>
      <c r="AB58" s="50">
        <v>18</v>
      </c>
      <c r="AC58" s="51">
        <v>68</v>
      </c>
      <c r="AD58" s="52">
        <v>20</v>
      </c>
      <c r="AE58" s="50">
        <f>54+18+66-30-26</f>
        <v>82</v>
      </c>
      <c r="AF58" s="50"/>
      <c r="AG58" s="51"/>
    </row>
    <row r="59" spans="1:33" ht="15.75">
      <c r="A59" s="252" t="s">
        <v>107</v>
      </c>
      <c r="B59" s="309" t="s">
        <v>306</v>
      </c>
      <c r="C59" s="286"/>
      <c r="D59" s="152"/>
      <c r="E59" s="55">
        <v>8</v>
      </c>
      <c r="F59" s="81"/>
      <c r="G59" s="80">
        <v>6</v>
      </c>
      <c r="H59" s="264">
        <f t="shared" ref="H59:H62" si="38">I59+J59+R59+Q59+P59</f>
        <v>268</v>
      </c>
      <c r="I59" s="151">
        <f t="shared" si="37"/>
        <v>52</v>
      </c>
      <c r="J59" s="219">
        <f>W59+Y59+AA59+AC59+AE59+AG59</f>
        <v>216</v>
      </c>
      <c r="K59" s="122">
        <f>J59-L59-M59</f>
        <v>204</v>
      </c>
      <c r="L59" s="53">
        <v>12</v>
      </c>
      <c r="M59" s="80"/>
      <c r="N59" s="204"/>
      <c r="O59" s="56"/>
      <c r="P59" s="54"/>
      <c r="Q59" s="53"/>
      <c r="R59" s="80"/>
      <c r="S59" s="57"/>
      <c r="T59" s="134"/>
      <c r="U59" s="135"/>
      <c r="V59" s="96"/>
      <c r="W59" s="53"/>
      <c r="X59" s="53"/>
      <c r="Y59" s="80"/>
      <c r="Z59" s="204"/>
      <c r="AA59" s="53"/>
      <c r="AB59" s="53">
        <v>16</v>
      </c>
      <c r="AC59" s="56">
        <v>68</v>
      </c>
      <c r="AD59" s="54">
        <v>20</v>
      </c>
      <c r="AE59" s="53">
        <v>82</v>
      </c>
      <c r="AF59" s="53">
        <v>16</v>
      </c>
      <c r="AG59" s="56">
        <v>66</v>
      </c>
    </row>
    <row r="60" spans="1:33" ht="15.75">
      <c r="A60" s="252" t="s">
        <v>108</v>
      </c>
      <c r="B60" s="295" t="s">
        <v>102</v>
      </c>
      <c r="C60" s="286"/>
      <c r="D60" s="152"/>
      <c r="E60" s="55">
        <v>8</v>
      </c>
      <c r="F60" s="81"/>
      <c r="G60" s="133"/>
      <c r="H60" s="264">
        <f t="shared" si="38"/>
        <v>144</v>
      </c>
      <c r="I60" s="179"/>
      <c r="J60" s="219">
        <f t="shared" si="22"/>
        <v>144</v>
      </c>
      <c r="K60" s="53"/>
      <c r="L60" s="53"/>
      <c r="M60" s="80"/>
      <c r="N60" s="204">
        <f>Y60+AA60+AC60+AE60+AG60</f>
        <v>144</v>
      </c>
      <c r="O60" s="56"/>
      <c r="P60" s="54"/>
      <c r="Q60" s="53"/>
      <c r="R60" s="80"/>
      <c r="S60" s="57"/>
      <c r="T60" s="134"/>
      <c r="U60" s="135"/>
      <c r="V60" s="96"/>
      <c r="W60" s="53"/>
      <c r="X60" s="53"/>
      <c r="Y60" s="80"/>
      <c r="Z60" s="204"/>
      <c r="AA60" s="53"/>
      <c r="AB60" s="53"/>
      <c r="AC60" s="56">
        <v>36</v>
      </c>
      <c r="AD60" s="54"/>
      <c r="AE60" s="53">
        <v>72</v>
      </c>
      <c r="AF60" s="53"/>
      <c r="AG60" s="132">
        <v>36</v>
      </c>
    </row>
    <row r="61" spans="1:33" ht="15.75">
      <c r="A61" s="252" t="s">
        <v>109</v>
      </c>
      <c r="B61" s="295" t="s">
        <v>104</v>
      </c>
      <c r="C61" s="286"/>
      <c r="D61" s="152"/>
      <c r="E61" s="55">
        <v>8</v>
      </c>
      <c r="F61" s="81"/>
      <c r="G61" s="133"/>
      <c r="H61" s="264">
        <f t="shared" si="38"/>
        <v>72</v>
      </c>
      <c r="I61" s="179"/>
      <c r="J61" s="219">
        <f t="shared" si="22"/>
        <v>72</v>
      </c>
      <c r="K61" s="53"/>
      <c r="L61" s="53"/>
      <c r="M61" s="80"/>
      <c r="N61" s="204"/>
      <c r="O61" s="56">
        <f>W61+Y61+AA61+AC61+AE61+AG61</f>
        <v>72</v>
      </c>
      <c r="P61" s="54"/>
      <c r="Q61" s="53"/>
      <c r="R61" s="80"/>
      <c r="S61" s="57"/>
      <c r="T61" s="134"/>
      <c r="U61" s="135"/>
      <c r="V61" s="96"/>
      <c r="W61" s="53"/>
      <c r="X61" s="53"/>
      <c r="Y61" s="80"/>
      <c r="Z61" s="204"/>
      <c r="AA61" s="53"/>
      <c r="AB61" s="53"/>
      <c r="AC61" s="56"/>
      <c r="AD61" s="54"/>
      <c r="AE61" s="53"/>
      <c r="AF61" s="53"/>
      <c r="AG61" s="132">
        <v>72</v>
      </c>
    </row>
    <row r="62" spans="1:33" ht="16.5" thickBot="1">
      <c r="A62" s="253" t="s">
        <v>280</v>
      </c>
      <c r="B62" s="313" t="s">
        <v>245</v>
      </c>
      <c r="C62" s="287">
        <v>8</v>
      </c>
      <c r="D62" s="155"/>
      <c r="E62" s="170"/>
      <c r="F62" s="82"/>
      <c r="G62" s="172"/>
      <c r="H62" s="265">
        <f t="shared" si="38"/>
        <v>12</v>
      </c>
      <c r="I62" s="212"/>
      <c r="J62" s="233">
        <f t="shared" si="22"/>
        <v>0</v>
      </c>
      <c r="K62" s="200"/>
      <c r="L62" s="200"/>
      <c r="M62" s="201"/>
      <c r="N62" s="199"/>
      <c r="O62" s="78"/>
      <c r="P62" s="202">
        <v>4</v>
      </c>
      <c r="Q62" s="200">
        <v>2</v>
      </c>
      <c r="R62" s="201">
        <v>6</v>
      </c>
      <c r="S62" s="98"/>
      <c r="T62" s="158"/>
      <c r="U62" s="156"/>
      <c r="V62" s="157"/>
      <c r="W62" s="200"/>
      <c r="X62" s="200"/>
      <c r="Y62" s="201"/>
      <c r="Z62" s="199"/>
      <c r="AA62" s="200"/>
      <c r="AB62" s="200"/>
      <c r="AC62" s="78"/>
      <c r="AD62" s="157" t="s">
        <v>286</v>
      </c>
      <c r="AE62" s="200"/>
      <c r="AF62" s="200"/>
      <c r="AG62" s="137"/>
    </row>
    <row r="63" spans="1:33" s="24" customFormat="1" ht="34.5" customHeight="1" thickBot="1">
      <c r="A63" s="331" t="s">
        <v>110</v>
      </c>
      <c r="B63" s="332" t="s">
        <v>307</v>
      </c>
      <c r="C63" s="333">
        <v>2</v>
      </c>
      <c r="D63" s="334"/>
      <c r="E63" s="335">
        <v>3</v>
      </c>
      <c r="F63" s="336"/>
      <c r="G63" s="337">
        <v>1</v>
      </c>
      <c r="H63" s="338">
        <f>H64+H65+H66+H67+H68</f>
        <v>958</v>
      </c>
      <c r="I63" s="339">
        <f t="shared" ref="I63:R63" si="39">I64+I65+I66+I67+I68</f>
        <v>98</v>
      </c>
      <c r="J63" s="336">
        <f>J64+J65</f>
        <v>368</v>
      </c>
      <c r="K63" s="336">
        <f t="shared" si="39"/>
        <v>226</v>
      </c>
      <c r="L63" s="336">
        <f t="shared" si="39"/>
        <v>148</v>
      </c>
      <c r="M63" s="337">
        <f t="shared" si="39"/>
        <v>0</v>
      </c>
      <c r="N63" s="345">
        <f t="shared" si="39"/>
        <v>252</v>
      </c>
      <c r="O63" s="346">
        <f t="shared" si="39"/>
        <v>216</v>
      </c>
      <c r="P63" s="339">
        <f t="shared" si="39"/>
        <v>8</v>
      </c>
      <c r="Q63" s="336">
        <f t="shared" si="39"/>
        <v>4</v>
      </c>
      <c r="R63" s="337">
        <f t="shared" si="39"/>
        <v>12</v>
      </c>
      <c r="S63" s="338"/>
      <c r="T63" s="345"/>
      <c r="U63" s="346"/>
      <c r="V63" s="339">
        <f>V64+V65</f>
        <v>6</v>
      </c>
      <c r="W63" s="336">
        <f t="shared" ref="W63:AG63" si="40">W64+W65</f>
        <v>26</v>
      </c>
      <c r="X63" s="336">
        <f t="shared" si="40"/>
        <v>8</v>
      </c>
      <c r="Y63" s="337">
        <f t="shared" si="40"/>
        <v>28</v>
      </c>
      <c r="Z63" s="345">
        <f t="shared" si="40"/>
        <v>14</v>
      </c>
      <c r="AA63" s="336">
        <f t="shared" si="40"/>
        <v>48</v>
      </c>
      <c r="AB63" s="336">
        <f t="shared" si="40"/>
        <v>34</v>
      </c>
      <c r="AC63" s="346">
        <f t="shared" si="40"/>
        <v>126</v>
      </c>
      <c r="AD63" s="339">
        <f t="shared" si="40"/>
        <v>16</v>
      </c>
      <c r="AE63" s="336">
        <f t="shared" si="40"/>
        <v>60</v>
      </c>
      <c r="AF63" s="336">
        <f t="shared" si="40"/>
        <v>20</v>
      </c>
      <c r="AG63" s="346">
        <f t="shared" si="40"/>
        <v>80</v>
      </c>
    </row>
    <row r="64" spans="1:33" s="26" customFormat="1" ht="19.5" customHeight="1">
      <c r="A64" s="251" t="s">
        <v>111</v>
      </c>
      <c r="B64" s="308" t="s">
        <v>308</v>
      </c>
      <c r="C64" s="285">
        <v>6</v>
      </c>
      <c r="D64" s="143"/>
      <c r="E64" s="205"/>
      <c r="F64" s="49"/>
      <c r="G64" s="79">
        <v>4</v>
      </c>
      <c r="H64" s="140">
        <f t="shared" ref="H64:H68" si="41">I64+J64+R64+Q64+P64</f>
        <v>218</v>
      </c>
      <c r="I64" s="141">
        <f t="shared" ref="I64:I65" si="42">V64+X64+Z64+AB64+AD64+AF64</f>
        <v>44</v>
      </c>
      <c r="J64" s="142">
        <f t="shared" si="22"/>
        <v>162</v>
      </c>
      <c r="K64" s="91">
        <f>J64-L64-M64</f>
        <v>110</v>
      </c>
      <c r="L64" s="50">
        <v>52</v>
      </c>
      <c r="M64" s="79"/>
      <c r="N64" s="203"/>
      <c r="O64" s="51"/>
      <c r="P64" s="490">
        <v>4</v>
      </c>
      <c r="Q64" s="50">
        <v>2</v>
      </c>
      <c r="R64" s="79">
        <v>6</v>
      </c>
      <c r="S64" s="83"/>
      <c r="T64" s="138"/>
      <c r="U64" s="139"/>
      <c r="V64" s="52">
        <v>6</v>
      </c>
      <c r="W64" s="50">
        <v>26</v>
      </c>
      <c r="X64" s="50">
        <v>8</v>
      </c>
      <c r="Y64" s="79">
        <v>28</v>
      </c>
      <c r="Z64" s="203">
        <v>14</v>
      </c>
      <c r="AA64" s="50">
        <v>48</v>
      </c>
      <c r="AB64" s="50">
        <v>16</v>
      </c>
      <c r="AC64" s="51">
        <v>60</v>
      </c>
      <c r="AD64" s="52"/>
      <c r="AE64" s="50"/>
      <c r="AF64" s="50"/>
      <c r="AG64" s="51"/>
    </row>
    <row r="65" spans="1:33" s="26" customFormat="1" ht="30.75" customHeight="1">
      <c r="A65" s="252" t="s">
        <v>309</v>
      </c>
      <c r="B65" s="309" t="s">
        <v>310</v>
      </c>
      <c r="C65" s="288"/>
      <c r="D65" s="152"/>
      <c r="E65" s="55">
        <v>8</v>
      </c>
      <c r="F65" s="81"/>
      <c r="G65" s="80"/>
      <c r="H65" s="264">
        <f t="shared" si="41"/>
        <v>260</v>
      </c>
      <c r="I65" s="151">
        <f t="shared" si="42"/>
        <v>54</v>
      </c>
      <c r="J65" s="219">
        <f t="shared" si="22"/>
        <v>206</v>
      </c>
      <c r="K65" s="122">
        <v>116</v>
      </c>
      <c r="L65" s="53">
        <v>96</v>
      </c>
      <c r="M65" s="80"/>
      <c r="N65" s="204"/>
      <c r="O65" s="56"/>
      <c r="P65" s="54"/>
      <c r="Q65" s="53"/>
      <c r="R65" s="80"/>
      <c r="S65" s="57"/>
      <c r="T65" s="134"/>
      <c r="U65" s="135"/>
      <c r="V65" s="96"/>
      <c r="W65" s="53"/>
      <c r="X65" s="53"/>
      <c r="Y65" s="80"/>
      <c r="Z65" s="204"/>
      <c r="AA65" s="53"/>
      <c r="AB65" s="53">
        <v>18</v>
      </c>
      <c r="AC65" s="56">
        <v>66</v>
      </c>
      <c r="AD65" s="54">
        <v>16</v>
      </c>
      <c r="AE65" s="53">
        <v>60</v>
      </c>
      <c r="AF65" s="53">
        <f>10+10</f>
        <v>20</v>
      </c>
      <c r="AG65" s="56">
        <v>80</v>
      </c>
    </row>
    <row r="66" spans="1:33" s="26" customFormat="1" ht="16.5" customHeight="1">
      <c r="A66" s="252" t="s">
        <v>316</v>
      </c>
      <c r="B66" s="309" t="s">
        <v>102</v>
      </c>
      <c r="C66" s="288"/>
      <c r="D66" s="152"/>
      <c r="E66" s="55">
        <v>8</v>
      </c>
      <c r="F66" s="81"/>
      <c r="G66" s="80"/>
      <c r="H66" s="264">
        <f t="shared" si="41"/>
        <v>252</v>
      </c>
      <c r="I66" s="151"/>
      <c r="J66" s="219">
        <f t="shared" si="22"/>
        <v>252</v>
      </c>
      <c r="K66" s="122"/>
      <c r="L66" s="53"/>
      <c r="M66" s="80"/>
      <c r="N66" s="204">
        <f>Y66+AA66+AC66+AE66+AG66</f>
        <v>252</v>
      </c>
      <c r="O66" s="56"/>
      <c r="P66" s="54"/>
      <c r="Q66" s="53"/>
      <c r="R66" s="80"/>
      <c r="S66" s="57"/>
      <c r="T66" s="134"/>
      <c r="U66" s="135"/>
      <c r="V66" s="96"/>
      <c r="W66" s="53"/>
      <c r="X66" s="53"/>
      <c r="Y66" s="80"/>
      <c r="Z66" s="204"/>
      <c r="AA66" s="53">
        <v>72</v>
      </c>
      <c r="AB66" s="53"/>
      <c r="AC66" s="56">
        <v>72</v>
      </c>
      <c r="AD66" s="54"/>
      <c r="AE66" s="53">
        <v>72</v>
      </c>
      <c r="AF66" s="53"/>
      <c r="AG66" s="56">
        <v>36</v>
      </c>
    </row>
    <row r="67" spans="1:33" ht="15.75">
      <c r="A67" s="252" t="s">
        <v>112</v>
      </c>
      <c r="B67" s="295" t="s">
        <v>104</v>
      </c>
      <c r="C67" s="286"/>
      <c r="D67" s="152"/>
      <c r="E67" s="55">
        <v>8</v>
      </c>
      <c r="F67" s="81"/>
      <c r="G67" s="133"/>
      <c r="H67" s="264">
        <f t="shared" si="41"/>
        <v>216</v>
      </c>
      <c r="I67" s="179"/>
      <c r="J67" s="219">
        <f t="shared" si="22"/>
        <v>216</v>
      </c>
      <c r="K67" s="53"/>
      <c r="L67" s="53"/>
      <c r="M67" s="80"/>
      <c r="N67" s="204"/>
      <c r="O67" s="56">
        <f>W67+Y67+AA67+AC67+AE67+AG67</f>
        <v>216</v>
      </c>
      <c r="P67" s="54"/>
      <c r="Q67" s="53"/>
      <c r="R67" s="80"/>
      <c r="S67" s="57"/>
      <c r="T67" s="134"/>
      <c r="U67" s="135"/>
      <c r="V67" s="96"/>
      <c r="W67" s="53"/>
      <c r="X67" s="53"/>
      <c r="Y67" s="80"/>
      <c r="Z67" s="204"/>
      <c r="AA67" s="53"/>
      <c r="AB67" s="53"/>
      <c r="AC67" s="56">
        <v>72</v>
      </c>
      <c r="AD67" s="54"/>
      <c r="AE67" s="53">
        <v>72</v>
      </c>
      <c r="AF67" s="53"/>
      <c r="AG67" s="132">
        <v>72</v>
      </c>
    </row>
    <row r="68" spans="1:33" ht="16.5" thickBot="1">
      <c r="A68" s="253" t="s">
        <v>281</v>
      </c>
      <c r="B68" s="313" t="s">
        <v>245</v>
      </c>
      <c r="C68" s="287">
        <v>8</v>
      </c>
      <c r="D68" s="155"/>
      <c r="E68" s="170"/>
      <c r="F68" s="82"/>
      <c r="G68" s="172"/>
      <c r="H68" s="265">
        <f t="shared" si="41"/>
        <v>12</v>
      </c>
      <c r="I68" s="212"/>
      <c r="J68" s="233">
        <f t="shared" si="22"/>
        <v>0</v>
      </c>
      <c r="K68" s="200"/>
      <c r="L68" s="200"/>
      <c r="M68" s="201"/>
      <c r="N68" s="199"/>
      <c r="O68" s="78"/>
      <c r="P68" s="202">
        <v>4</v>
      </c>
      <c r="Q68" s="200">
        <v>2</v>
      </c>
      <c r="R68" s="201">
        <v>6</v>
      </c>
      <c r="S68" s="98"/>
      <c r="T68" s="158"/>
      <c r="U68" s="156"/>
      <c r="V68" s="157"/>
      <c r="W68" s="200"/>
      <c r="X68" s="200"/>
      <c r="Y68" s="201"/>
      <c r="Z68" s="199"/>
      <c r="AA68" s="200"/>
      <c r="AB68" s="200"/>
      <c r="AC68" s="78"/>
      <c r="AD68" s="202"/>
      <c r="AE68" s="200"/>
      <c r="AF68" s="200"/>
      <c r="AG68" s="137"/>
    </row>
    <row r="69" spans="1:33" s="24" customFormat="1" ht="48.75" customHeight="1" thickBot="1">
      <c r="A69" s="331" t="s">
        <v>113</v>
      </c>
      <c r="B69" s="332" t="s">
        <v>241</v>
      </c>
      <c r="C69" s="333">
        <v>1</v>
      </c>
      <c r="D69" s="334"/>
      <c r="E69" s="335">
        <v>3</v>
      </c>
      <c r="F69" s="336"/>
      <c r="G69" s="337"/>
      <c r="H69" s="338">
        <f>H70+H71+H72+H73+H74+H75</f>
        <v>488</v>
      </c>
      <c r="I69" s="339">
        <f t="shared" ref="I69:R69" si="43">I70+I71+I72+I73+I74+I75</f>
        <v>48</v>
      </c>
      <c r="J69" s="336">
        <f>J70+J71</f>
        <v>188</v>
      </c>
      <c r="K69" s="336">
        <f t="shared" si="43"/>
        <v>70</v>
      </c>
      <c r="L69" s="336">
        <f t="shared" si="43"/>
        <v>118</v>
      </c>
      <c r="M69" s="337">
        <f t="shared" si="43"/>
        <v>0</v>
      </c>
      <c r="N69" s="345">
        <f t="shared" si="43"/>
        <v>72</v>
      </c>
      <c r="O69" s="346">
        <f t="shared" si="43"/>
        <v>144</v>
      </c>
      <c r="P69" s="339">
        <f t="shared" si="43"/>
        <v>20</v>
      </c>
      <c r="Q69" s="336">
        <f t="shared" si="43"/>
        <v>4</v>
      </c>
      <c r="R69" s="337">
        <f t="shared" si="43"/>
        <v>12</v>
      </c>
      <c r="S69" s="338"/>
      <c r="T69" s="345"/>
      <c r="U69" s="346"/>
      <c r="V69" s="339">
        <f>V70+V71</f>
        <v>12</v>
      </c>
      <c r="W69" s="336">
        <f t="shared" ref="W69:AG69" si="44">W70+W71</f>
        <v>52</v>
      </c>
      <c r="X69" s="336">
        <f t="shared" si="44"/>
        <v>16</v>
      </c>
      <c r="Y69" s="337">
        <f t="shared" si="44"/>
        <v>56</v>
      </c>
      <c r="Z69" s="345">
        <f t="shared" si="44"/>
        <v>20</v>
      </c>
      <c r="AA69" s="336">
        <f t="shared" si="44"/>
        <v>80</v>
      </c>
      <c r="AB69" s="336">
        <f t="shared" si="44"/>
        <v>0</v>
      </c>
      <c r="AC69" s="346">
        <f t="shared" si="44"/>
        <v>0</v>
      </c>
      <c r="AD69" s="339">
        <f t="shared" si="44"/>
        <v>0</v>
      </c>
      <c r="AE69" s="336">
        <f t="shared" si="44"/>
        <v>0</v>
      </c>
      <c r="AF69" s="336">
        <f t="shared" si="44"/>
        <v>0</v>
      </c>
      <c r="AG69" s="346">
        <f t="shared" si="44"/>
        <v>0</v>
      </c>
    </row>
    <row r="70" spans="1:33" ht="15.75">
      <c r="A70" s="251" t="s">
        <v>114</v>
      </c>
      <c r="B70" s="308" t="s">
        <v>318</v>
      </c>
      <c r="C70" s="289"/>
      <c r="D70" s="143"/>
      <c r="E70" s="487" t="s">
        <v>331</v>
      </c>
      <c r="F70" s="49"/>
      <c r="G70" s="79"/>
      <c r="H70" s="140">
        <f t="shared" ref="H70:H75" si="45">I70+J70+R70+Q70+P70</f>
        <v>126</v>
      </c>
      <c r="I70" s="177">
        <f t="shared" ref="I70:I71" si="46">V70+X70+Z70+AB70+AD70+AF70</f>
        <v>24</v>
      </c>
      <c r="J70" s="142">
        <f t="shared" si="22"/>
        <v>102</v>
      </c>
      <c r="K70" s="91">
        <f t="shared" ref="K70" si="47">J70-L70</f>
        <v>22</v>
      </c>
      <c r="L70" s="50">
        <v>80</v>
      </c>
      <c r="M70" s="79"/>
      <c r="N70" s="203"/>
      <c r="O70" s="51"/>
      <c r="P70" s="52"/>
      <c r="Q70" s="50"/>
      <c r="R70" s="79"/>
      <c r="S70" s="83"/>
      <c r="T70" s="138"/>
      <c r="U70" s="139"/>
      <c r="V70" s="52">
        <v>12</v>
      </c>
      <c r="W70" s="50">
        <v>52</v>
      </c>
      <c r="X70" s="50">
        <v>8</v>
      </c>
      <c r="Y70" s="79">
        <v>28</v>
      </c>
      <c r="Z70" s="203">
        <f>6+6-8</f>
        <v>4</v>
      </c>
      <c r="AA70" s="50">
        <f>24+26-28</f>
        <v>22</v>
      </c>
      <c r="AB70" s="50"/>
      <c r="AC70" s="51"/>
      <c r="AD70" s="52"/>
      <c r="AE70" s="50"/>
      <c r="AF70" s="50"/>
      <c r="AG70" s="131"/>
    </row>
    <row r="71" spans="1:33" ht="16.5" customHeight="1">
      <c r="A71" s="252" t="s">
        <v>115</v>
      </c>
      <c r="B71" s="296" t="s">
        <v>319</v>
      </c>
      <c r="C71" s="286"/>
      <c r="D71" s="152"/>
      <c r="E71" s="488"/>
      <c r="F71" s="81"/>
      <c r="G71" s="80"/>
      <c r="H71" s="264">
        <f t="shared" si="45"/>
        <v>110</v>
      </c>
      <c r="I71" s="178">
        <f t="shared" si="46"/>
        <v>24</v>
      </c>
      <c r="J71" s="219">
        <f t="shared" si="22"/>
        <v>86</v>
      </c>
      <c r="K71" s="122">
        <v>48</v>
      </c>
      <c r="L71" s="53">
        <v>38</v>
      </c>
      <c r="M71" s="80"/>
      <c r="N71" s="204"/>
      <c r="O71" s="56"/>
      <c r="P71" s="54"/>
      <c r="Q71" s="53"/>
      <c r="R71" s="80"/>
      <c r="S71" s="57"/>
      <c r="T71" s="134"/>
      <c r="U71" s="135"/>
      <c r="V71" s="96"/>
      <c r="W71" s="53"/>
      <c r="X71" s="53">
        <v>8</v>
      </c>
      <c r="Y71" s="80">
        <v>28</v>
      </c>
      <c r="Z71" s="204">
        <v>16</v>
      </c>
      <c r="AA71" s="53">
        <v>58</v>
      </c>
      <c r="AB71" s="53"/>
      <c r="AC71" s="56"/>
      <c r="AD71" s="54"/>
      <c r="AE71" s="53"/>
      <c r="AF71" s="53"/>
      <c r="AG71" s="56"/>
    </row>
    <row r="72" spans="1:33" s="26" customFormat="1" ht="15.75">
      <c r="A72" s="252" t="s">
        <v>311</v>
      </c>
      <c r="B72" s="295" t="s">
        <v>102</v>
      </c>
      <c r="C72" s="286"/>
      <c r="D72" s="152"/>
      <c r="E72" s="55">
        <v>5</v>
      </c>
      <c r="F72" s="81"/>
      <c r="G72" s="133"/>
      <c r="H72" s="264">
        <f t="shared" si="45"/>
        <v>72</v>
      </c>
      <c r="I72" s="179"/>
      <c r="J72" s="219">
        <f t="shared" si="22"/>
        <v>72</v>
      </c>
      <c r="K72" s="53"/>
      <c r="L72" s="53"/>
      <c r="M72" s="80"/>
      <c r="N72" s="204">
        <f>Y72+AA72+AC72+AE72+AG72</f>
        <v>72</v>
      </c>
      <c r="O72" s="56"/>
      <c r="P72" s="54"/>
      <c r="Q72" s="53"/>
      <c r="R72" s="80"/>
      <c r="S72" s="57"/>
      <c r="T72" s="134"/>
      <c r="U72" s="135"/>
      <c r="V72" s="96"/>
      <c r="W72" s="53"/>
      <c r="X72" s="53"/>
      <c r="Y72" s="80">
        <v>36</v>
      </c>
      <c r="Z72" s="204"/>
      <c r="AA72" s="53">
        <v>36</v>
      </c>
      <c r="AB72" s="53"/>
      <c r="AC72" s="56"/>
      <c r="AD72" s="54"/>
      <c r="AE72" s="53"/>
      <c r="AF72" s="53"/>
      <c r="AG72" s="132"/>
    </row>
    <row r="73" spans="1:33" s="26" customFormat="1" ht="15.75">
      <c r="A73" s="243" t="s">
        <v>312</v>
      </c>
      <c r="B73" s="295" t="s">
        <v>104</v>
      </c>
      <c r="C73" s="286"/>
      <c r="D73" s="152"/>
      <c r="E73" s="55">
        <v>5</v>
      </c>
      <c r="F73" s="81"/>
      <c r="G73" s="133"/>
      <c r="H73" s="264">
        <f t="shared" si="45"/>
        <v>144</v>
      </c>
      <c r="I73" s="179"/>
      <c r="J73" s="219">
        <f t="shared" si="22"/>
        <v>144</v>
      </c>
      <c r="K73" s="53"/>
      <c r="L73" s="53"/>
      <c r="M73" s="80"/>
      <c r="N73" s="204"/>
      <c r="O73" s="56">
        <f>W73+Y73+AA73+AC73+AE73+AG73</f>
        <v>144</v>
      </c>
      <c r="P73" s="54"/>
      <c r="Q73" s="53"/>
      <c r="R73" s="80"/>
      <c r="S73" s="57"/>
      <c r="T73" s="134"/>
      <c r="U73" s="135"/>
      <c r="V73" s="96"/>
      <c r="W73" s="53"/>
      <c r="X73" s="53"/>
      <c r="Y73" s="80">
        <v>72</v>
      </c>
      <c r="Z73" s="204"/>
      <c r="AA73" s="53">
        <v>72</v>
      </c>
      <c r="AB73" s="53"/>
      <c r="AC73" s="56"/>
      <c r="AD73" s="54"/>
      <c r="AE73" s="53"/>
      <c r="AF73" s="53"/>
      <c r="AG73" s="132"/>
    </row>
    <row r="74" spans="1:33" s="26" customFormat="1" ht="36" customHeight="1">
      <c r="A74" s="252" t="s">
        <v>282</v>
      </c>
      <c r="B74" s="295" t="s">
        <v>326</v>
      </c>
      <c r="C74" s="485" t="s">
        <v>333</v>
      </c>
      <c r="D74" s="152"/>
      <c r="E74" s="198"/>
      <c r="F74" s="81"/>
      <c r="G74" s="133"/>
      <c r="H74" s="264">
        <f t="shared" si="45"/>
        <v>18</v>
      </c>
      <c r="I74" s="179"/>
      <c r="J74" s="219">
        <f t="shared" si="22"/>
        <v>0</v>
      </c>
      <c r="K74" s="53"/>
      <c r="L74" s="53"/>
      <c r="M74" s="80"/>
      <c r="N74" s="204"/>
      <c r="O74" s="56"/>
      <c r="P74" s="489">
        <v>10</v>
      </c>
      <c r="Q74" s="53">
        <v>2</v>
      </c>
      <c r="R74" s="80">
        <v>6</v>
      </c>
      <c r="S74" s="57"/>
      <c r="T74" s="134"/>
      <c r="U74" s="135"/>
      <c r="V74" s="96"/>
      <c r="W74" s="53"/>
      <c r="X74" s="53"/>
      <c r="Y74" s="80"/>
      <c r="Z74" s="204"/>
      <c r="AA74" s="53"/>
      <c r="AB74" s="53"/>
      <c r="AC74" s="56"/>
      <c r="AD74" s="54"/>
      <c r="AE74" s="53"/>
      <c r="AF74" s="53"/>
      <c r="AG74" s="132"/>
    </row>
    <row r="75" spans="1:33" s="26" customFormat="1" ht="36.6" customHeight="1" thickBot="1">
      <c r="A75" s="253" t="s">
        <v>283</v>
      </c>
      <c r="B75" s="313" t="s">
        <v>327</v>
      </c>
      <c r="C75" s="486"/>
      <c r="D75" s="155"/>
      <c r="E75" s="170"/>
      <c r="F75" s="82"/>
      <c r="G75" s="172"/>
      <c r="H75" s="265">
        <f t="shared" si="45"/>
        <v>18</v>
      </c>
      <c r="I75" s="212"/>
      <c r="J75" s="233">
        <f t="shared" si="22"/>
        <v>0</v>
      </c>
      <c r="K75" s="200"/>
      <c r="L75" s="200"/>
      <c r="M75" s="201"/>
      <c r="N75" s="199"/>
      <c r="O75" s="78"/>
      <c r="P75" s="491">
        <v>10</v>
      </c>
      <c r="Q75" s="200">
        <v>2</v>
      </c>
      <c r="R75" s="201">
        <v>6</v>
      </c>
      <c r="S75" s="98"/>
      <c r="T75" s="158"/>
      <c r="U75" s="156"/>
      <c r="V75" s="157"/>
      <c r="W75" s="200"/>
      <c r="X75" s="200"/>
      <c r="Y75" s="201"/>
      <c r="Z75" s="199"/>
      <c r="AA75" s="200"/>
      <c r="AB75" s="200"/>
      <c r="AC75" s="78"/>
      <c r="AD75" s="202"/>
      <c r="AE75" s="200"/>
      <c r="AF75" s="200"/>
      <c r="AG75" s="137"/>
    </row>
    <row r="76" spans="1:33" s="24" customFormat="1" ht="32.25" thickBot="1">
      <c r="A76" s="92" t="s">
        <v>70</v>
      </c>
      <c r="B76" s="290" t="s">
        <v>14</v>
      </c>
      <c r="C76" s="284"/>
      <c r="D76" s="180"/>
      <c r="E76" s="180">
        <v>8</v>
      </c>
      <c r="F76" s="167"/>
      <c r="G76" s="256"/>
      <c r="H76" s="128">
        <v>144</v>
      </c>
      <c r="I76" s="129"/>
      <c r="J76" s="210">
        <f t="shared" si="22"/>
        <v>144</v>
      </c>
      <c r="K76" s="58"/>
      <c r="L76" s="58"/>
      <c r="M76" s="110"/>
      <c r="N76" s="127"/>
      <c r="O76" s="59">
        <f>AG76</f>
        <v>144</v>
      </c>
      <c r="P76" s="129"/>
      <c r="Q76" s="58"/>
      <c r="R76" s="110"/>
      <c r="S76" s="128"/>
      <c r="T76" s="278"/>
      <c r="U76" s="181"/>
      <c r="V76" s="314"/>
      <c r="W76" s="223"/>
      <c r="X76" s="223"/>
      <c r="Y76" s="183"/>
      <c r="Z76" s="278"/>
      <c r="AA76" s="58"/>
      <c r="AB76" s="58"/>
      <c r="AC76" s="59"/>
      <c r="AD76" s="129"/>
      <c r="AE76" s="58"/>
      <c r="AF76" s="58"/>
      <c r="AG76" s="59">
        <v>144</v>
      </c>
    </row>
    <row r="77" spans="1:33" s="24" customFormat="1" ht="16.5" thickBot="1">
      <c r="A77" s="214" t="s">
        <v>71</v>
      </c>
      <c r="B77" s="290" t="s">
        <v>15</v>
      </c>
      <c r="C77" s="284"/>
      <c r="D77" s="167"/>
      <c r="E77" s="167"/>
      <c r="F77" s="167"/>
      <c r="G77" s="256"/>
      <c r="H77" s="128">
        <v>216</v>
      </c>
      <c r="I77" s="129"/>
      <c r="J77" s="210">
        <f t="shared" si="22"/>
        <v>216</v>
      </c>
      <c r="K77" s="223"/>
      <c r="L77" s="223"/>
      <c r="M77" s="183"/>
      <c r="N77" s="278"/>
      <c r="O77" s="181"/>
      <c r="P77" s="314"/>
      <c r="Q77" s="223"/>
      <c r="R77" s="183"/>
      <c r="S77" s="218">
        <v>216</v>
      </c>
      <c r="T77" s="278"/>
      <c r="U77" s="181"/>
      <c r="V77" s="314"/>
      <c r="W77" s="223"/>
      <c r="X77" s="223"/>
      <c r="Y77" s="183"/>
      <c r="Z77" s="278"/>
      <c r="AA77" s="58"/>
      <c r="AB77" s="58"/>
      <c r="AC77" s="59"/>
      <c r="AD77" s="129"/>
      <c r="AE77" s="58"/>
      <c r="AF77" s="58"/>
      <c r="AG77" s="59">
        <v>216</v>
      </c>
    </row>
    <row r="78" spans="1:33" ht="26.25" customHeight="1">
      <c r="A78" s="473"/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4"/>
      <c r="N78" s="482" t="s">
        <v>72</v>
      </c>
      <c r="O78" s="483"/>
      <c r="P78" s="483"/>
      <c r="Q78" s="483"/>
      <c r="R78" s="483"/>
      <c r="S78" s="484"/>
      <c r="T78" s="203">
        <f>T9</f>
        <v>612</v>
      </c>
      <c r="U78" s="51">
        <f t="shared" ref="U78:AG78" si="48">U9</f>
        <v>792</v>
      </c>
      <c r="V78" s="52">
        <f>V9</f>
        <v>102</v>
      </c>
      <c r="W78" s="50">
        <f t="shared" si="48"/>
        <v>472</v>
      </c>
      <c r="X78" s="50">
        <f t="shared" si="48"/>
        <v>120</v>
      </c>
      <c r="Y78" s="79">
        <f t="shared" si="48"/>
        <v>530</v>
      </c>
      <c r="Z78" s="203">
        <f t="shared" si="48"/>
        <v>78</v>
      </c>
      <c r="AA78" s="50">
        <f t="shared" si="48"/>
        <v>318</v>
      </c>
      <c r="AB78" s="50">
        <f t="shared" si="48"/>
        <v>122</v>
      </c>
      <c r="AC78" s="51">
        <f t="shared" si="48"/>
        <v>562</v>
      </c>
      <c r="AD78" s="52">
        <f>AD9</f>
        <v>72</v>
      </c>
      <c r="AE78" s="50">
        <f t="shared" si="48"/>
        <v>336</v>
      </c>
      <c r="AF78" s="50">
        <f t="shared" si="48"/>
        <v>46</v>
      </c>
      <c r="AG78" s="51">
        <f t="shared" si="48"/>
        <v>206</v>
      </c>
    </row>
    <row r="79" spans="1:33" ht="30.75" customHeight="1">
      <c r="A79" s="475"/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6"/>
      <c r="N79" s="470" t="s">
        <v>73</v>
      </c>
      <c r="O79" s="471"/>
      <c r="P79" s="471"/>
      <c r="Q79" s="471"/>
      <c r="R79" s="471"/>
      <c r="S79" s="472"/>
      <c r="T79" s="204"/>
      <c r="U79" s="56">
        <v>72</v>
      </c>
      <c r="V79" s="54"/>
      <c r="W79" s="53">
        <v>36</v>
      </c>
      <c r="X79" s="53"/>
      <c r="Y79" s="80">
        <v>36</v>
      </c>
      <c r="Z79" s="204"/>
      <c r="AA79" s="53">
        <v>36</v>
      </c>
      <c r="AB79" s="53"/>
      <c r="AC79" s="56">
        <v>36</v>
      </c>
      <c r="AD79" s="54"/>
      <c r="AE79" s="53"/>
      <c r="AF79" s="53"/>
      <c r="AG79" s="56">
        <v>36</v>
      </c>
    </row>
    <row r="80" spans="1:33" ht="24" customHeight="1">
      <c r="A80" s="475"/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6"/>
      <c r="N80" s="470" t="s">
        <v>74</v>
      </c>
      <c r="O80" s="471"/>
      <c r="P80" s="471"/>
      <c r="Q80" s="471"/>
      <c r="R80" s="471"/>
      <c r="S80" s="472"/>
      <c r="T80" s="204"/>
      <c r="U80" s="56"/>
      <c r="V80" s="54"/>
      <c r="W80" s="53"/>
      <c r="X80" s="53"/>
      <c r="Y80" s="80">
        <v>72</v>
      </c>
      <c r="Z80" s="204"/>
      <c r="AA80" s="53">
        <v>108</v>
      </c>
      <c r="AB80" s="53"/>
      <c r="AC80" s="56">
        <v>108</v>
      </c>
      <c r="AD80" s="54"/>
      <c r="AE80" s="53">
        <v>144</v>
      </c>
      <c r="AF80" s="53"/>
      <c r="AG80" s="56">
        <v>72</v>
      </c>
    </row>
    <row r="81" spans="1:33" ht="37.5" customHeight="1">
      <c r="A81" s="475"/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6"/>
      <c r="N81" s="470" t="s">
        <v>212</v>
      </c>
      <c r="O81" s="471"/>
      <c r="P81" s="471"/>
      <c r="Q81" s="471"/>
      <c r="R81" s="471"/>
      <c r="S81" s="472"/>
      <c r="T81" s="204"/>
      <c r="U81" s="56"/>
      <c r="V81" s="54"/>
      <c r="W81" s="53"/>
      <c r="X81" s="53"/>
      <c r="Y81" s="80">
        <v>108</v>
      </c>
      <c r="Z81" s="204"/>
      <c r="AA81" s="53">
        <v>72</v>
      </c>
      <c r="AB81" s="53"/>
      <c r="AC81" s="56">
        <v>72</v>
      </c>
      <c r="AD81" s="54"/>
      <c r="AE81" s="53">
        <v>144</v>
      </c>
      <c r="AF81" s="53"/>
      <c r="AG81" s="56">
        <v>144</v>
      </c>
    </row>
    <row r="82" spans="1:33" ht="37.5" customHeight="1">
      <c r="A82" s="475"/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6"/>
      <c r="N82" s="470" t="s">
        <v>213</v>
      </c>
      <c r="O82" s="471"/>
      <c r="P82" s="471"/>
      <c r="Q82" s="471"/>
      <c r="R82" s="471"/>
      <c r="S82" s="472"/>
      <c r="T82" s="204"/>
      <c r="U82" s="56"/>
      <c r="V82" s="54"/>
      <c r="W82" s="53"/>
      <c r="X82" s="53"/>
      <c r="Y82" s="80"/>
      <c r="Z82" s="204"/>
      <c r="AA82" s="53"/>
      <c r="AB82" s="53"/>
      <c r="AC82" s="56"/>
      <c r="AD82" s="54"/>
      <c r="AE82" s="53"/>
      <c r="AF82" s="53"/>
      <c r="AG82" s="56">
        <f>AG76</f>
        <v>144</v>
      </c>
    </row>
    <row r="83" spans="1:33" ht="15.75">
      <c r="A83" s="475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6"/>
      <c r="N83" s="470" t="s">
        <v>75</v>
      </c>
      <c r="O83" s="471"/>
      <c r="P83" s="471"/>
      <c r="Q83" s="471"/>
      <c r="R83" s="471"/>
      <c r="S83" s="472"/>
      <c r="T83" s="204"/>
      <c r="U83" s="56">
        <v>4</v>
      </c>
      <c r="V83" s="54"/>
      <c r="W83" s="53">
        <v>2</v>
      </c>
      <c r="X83" s="53"/>
      <c r="Y83" s="80">
        <v>3</v>
      </c>
      <c r="Z83" s="204"/>
      <c r="AA83" s="53">
        <v>1</v>
      </c>
      <c r="AB83" s="53"/>
      <c r="AC83" s="56">
        <v>3</v>
      </c>
      <c r="AD83" s="54"/>
      <c r="AE83" s="53"/>
      <c r="AF83" s="53"/>
      <c r="AG83" s="56">
        <v>2</v>
      </c>
    </row>
    <row r="84" spans="1:33" ht="28.5" customHeight="1">
      <c r="A84" s="475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6"/>
      <c r="N84" s="470" t="s">
        <v>218</v>
      </c>
      <c r="O84" s="471"/>
      <c r="P84" s="471"/>
      <c r="Q84" s="471"/>
      <c r="R84" s="471"/>
      <c r="S84" s="472"/>
      <c r="T84" s="204"/>
      <c r="U84" s="56">
        <v>6</v>
      </c>
      <c r="V84" s="54"/>
      <c r="W84" s="53">
        <v>2</v>
      </c>
      <c r="X84" s="53"/>
      <c r="Y84" s="80">
        <v>8</v>
      </c>
      <c r="Z84" s="204"/>
      <c r="AA84" s="53">
        <v>4</v>
      </c>
      <c r="AB84" s="53"/>
      <c r="AC84" s="56">
        <v>4</v>
      </c>
      <c r="AD84" s="54"/>
      <c r="AE84" s="53">
        <v>3</v>
      </c>
      <c r="AF84" s="53"/>
      <c r="AG84" s="56">
        <v>7</v>
      </c>
    </row>
    <row r="85" spans="1:33" ht="33.75" customHeight="1">
      <c r="A85" s="475"/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6"/>
      <c r="N85" s="470" t="s">
        <v>246</v>
      </c>
      <c r="O85" s="471"/>
      <c r="P85" s="471"/>
      <c r="Q85" s="471"/>
      <c r="R85" s="471"/>
      <c r="S85" s="472"/>
      <c r="T85" s="204"/>
      <c r="U85" s="56" t="s">
        <v>273</v>
      </c>
      <c r="V85" s="54"/>
      <c r="W85" s="53"/>
      <c r="X85" s="53"/>
      <c r="Y85" s="80"/>
      <c r="Z85" s="204"/>
      <c r="AA85" s="53"/>
      <c r="AB85" s="53"/>
      <c r="AC85" s="56"/>
      <c r="AD85" s="54"/>
      <c r="AE85" s="53">
        <v>1</v>
      </c>
      <c r="AF85" s="53"/>
      <c r="AG85" s="56"/>
    </row>
    <row r="86" spans="1:33" ht="27.75" customHeight="1" thickBot="1">
      <c r="A86" s="475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6"/>
      <c r="N86" s="479" t="s">
        <v>84</v>
      </c>
      <c r="O86" s="480"/>
      <c r="P86" s="480"/>
      <c r="Q86" s="480"/>
      <c r="R86" s="480"/>
      <c r="S86" s="481"/>
      <c r="T86" s="126">
        <v>6</v>
      </c>
      <c r="U86" s="186"/>
      <c r="V86" s="184"/>
      <c r="W86" s="125">
        <v>3</v>
      </c>
      <c r="X86" s="125"/>
      <c r="Y86" s="185">
        <v>3</v>
      </c>
      <c r="Z86" s="126"/>
      <c r="AA86" s="125">
        <v>2</v>
      </c>
      <c r="AB86" s="125"/>
      <c r="AC86" s="186">
        <v>1</v>
      </c>
      <c r="AD86" s="184"/>
      <c r="AE86" s="125">
        <v>1</v>
      </c>
      <c r="AF86" s="125"/>
      <c r="AG86" s="186">
        <v>1</v>
      </c>
    </row>
    <row r="87" spans="1:33">
      <c r="A87" s="124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</row>
    <row r="88" spans="1:33">
      <c r="A88" s="124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>
        <f>Z48+AA48+Z34+AA34+Z26+AA26</f>
        <v>396</v>
      </c>
      <c r="AB88" s="187"/>
      <c r="AC88" s="187">
        <f>AB48+AC48+AB34+AC34+AB26+AC26</f>
        <v>684</v>
      </c>
      <c r="AD88" s="187"/>
      <c r="AE88" s="188">
        <f>AE48+AD48+AE34+AE26+AD26</f>
        <v>396</v>
      </c>
      <c r="AG88" s="188">
        <f>AG48+AF48+AG34+AF34+AG26+AF26</f>
        <v>252</v>
      </c>
    </row>
    <row r="89" spans="1:33">
      <c r="A89" s="124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>
        <f>AA90-AA88</f>
        <v>0</v>
      </c>
      <c r="AB89" s="187"/>
      <c r="AC89" s="187">
        <f>AC90-AC88</f>
        <v>0</v>
      </c>
      <c r="AD89" s="187"/>
      <c r="AE89" s="188">
        <f>AE90-AE88</f>
        <v>0</v>
      </c>
      <c r="AG89" s="188">
        <f>AG90-AG88</f>
        <v>0</v>
      </c>
    </row>
    <row r="90" spans="1:33">
      <c r="A90" s="124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>
        <f>11*36</f>
        <v>396</v>
      </c>
      <c r="AB90" s="187"/>
      <c r="AC90" s="187">
        <f>19*36</f>
        <v>684</v>
      </c>
      <c r="AD90" s="187"/>
      <c r="AE90" s="188">
        <f>11*36</f>
        <v>396</v>
      </c>
      <c r="AG90" s="188">
        <f>252</f>
        <v>252</v>
      </c>
    </row>
    <row r="91" spans="1:33">
      <c r="A91" s="124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</row>
    <row r="92" spans="1:33">
      <c r="A92" s="124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</row>
    <row r="93" spans="1:33">
      <c r="A93" s="124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</row>
    <row r="94" spans="1:33">
      <c r="A94" s="124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</row>
    <row r="95" spans="1:33">
      <c r="A95" s="124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</row>
    <row r="96" spans="1:33">
      <c r="A96" s="124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</row>
    <row r="97" spans="1:30">
      <c r="A97" s="124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</row>
    <row r="98" spans="1:30">
      <c r="A98" s="22"/>
      <c r="B98" s="189"/>
      <c r="H98" s="188"/>
      <c r="I98" s="189"/>
      <c r="J98" s="188"/>
      <c r="L98" s="188"/>
      <c r="M98" s="189"/>
      <c r="N98" s="189"/>
      <c r="O98" s="188"/>
      <c r="P98" s="188"/>
      <c r="Q98" s="188"/>
      <c r="R98" s="189"/>
      <c r="S98" s="189"/>
      <c r="T98" s="191"/>
      <c r="U98" s="191"/>
    </row>
    <row r="99" spans="1:30">
      <c r="A99" s="22"/>
      <c r="B99" s="189"/>
      <c r="H99" s="188"/>
      <c r="I99" s="189"/>
      <c r="J99" s="188"/>
      <c r="L99" s="188"/>
      <c r="M99" s="189"/>
      <c r="N99" s="189"/>
      <c r="O99" s="188"/>
      <c r="P99" s="188"/>
      <c r="Q99" s="188"/>
      <c r="R99" s="189"/>
      <c r="S99" s="189"/>
      <c r="T99" s="191"/>
      <c r="U99" s="191"/>
    </row>
    <row r="100" spans="1:30">
      <c r="A100" s="22"/>
      <c r="B100" s="189"/>
      <c r="H100" s="188"/>
      <c r="I100" s="189"/>
      <c r="J100" s="188"/>
      <c r="L100" s="188"/>
      <c r="M100" s="189"/>
      <c r="N100" s="189"/>
      <c r="O100" s="188"/>
      <c r="P100" s="188"/>
      <c r="Q100" s="188"/>
      <c r="R100" s="189"/>
      <c r="S100" s="189"/>
      <c r="T100" s="191"/>
      <c r="U100" s="191"/>
    </row>
    <row r="101" spans="1:30">
      <c r="A101" s="22"/>
      <c r="B101" s="189"/>
      <c r="H101" s="188"/>
      <c r="I101" s="189"/>
      <c r="J101" s="188"/>
      <c r="L101" s="188"/>
      <c r="M101" s="189"/>
      <c r="N101" s="189"/>
      <c r="O101" s="188"/>
      <c r="P101" s="188"/>
      <c r="Q101" s="188"/>
      <c r="R101" s="189"/>
      <c r="S101" s="189"/>
      <c r="T101" s="191"/>
      <c r="U101" s="191"/>
    </row>
    <row r="102" spans="1:30">
      <c r="A102" s="22"/>
      <c r="B102" s="189"/>
      <c r="H102" s="188"/>
      <c r="I102" s="189"/>
      <c r="J102" s="188"/>
      <c r="L102" s="188"/>
      <c r="M102" s="189"/>
      <c r="N102" s="189"/>
      <c r="O102" s="188"/>
      <c r="P102" s="188"/>
      <c r="Q102" s="188"/>
      <c r="R102" s="189"/>
      <c r="S102" s="189"/>
      <c r="T102" s="191"/>
      <c r="U102" s="191"/>
    </row>
    <row r="103" spans="1:30">
      <c r="A103" s="22"/>
      <c r="B103" s="189"/>
      <c r="H103" s="188"/>
      <c r="I103" s="189"/>
      <c r="J103" s="188"/>
      <c r="L103" s="188"/>
      <c r="M103" s="189"/>
      <c r="N103" s="189"/>
      <c r="O103" s="188"/>
      <c r="P103" s="188"/>
      <c r="Q103" s="188"/>
      <c r="R103" s="189"/>
      <c r="S103" s="189"/>
      <c r="T103" s="191"/>
      <c r="U103" s="191"/>
    </row>
    <row r="104" spans="1:30">
      <c r="A104" s="22"/>
      <c r="B104" s="189"/>
      <c r="H104" s="188"/>
      <c r="I104" s="189"/>
      <c r="J104" s="188"/>
      <c r="L104" s="188"/>
      <c r="M104" s="189"/>
      <c r="N104" s="189"/>
      <c r="O104" s="188"/>
      <c r="P104" s="188"/>
      <c r="Q104" s="188"/>
      <c r="R104" s="189"/>
      <c r="S104" s="189"/>
      <c r="T104" s="191"/>
      <c r="U104" s="191"/>
    </row>
    <row r="105" spans="1:30">
      <c r="A105" s="22"/>
      <c r="B105" s="189"/>
      <c r="H105" s="188"/>
      <c r="I105" s="189"/>
      <c r="J105" s="188"/>
      <c r="L105" s="188"/>
      <c r="M105" s="189"/>
      <c r="N105" s="189"/>
      <c r="O105" s="188"/>
      <c r="P105" s="188"/>
      <c r="Q105" s="188"/>
      <c r="R105" s="189"/>
      <c r="S105" s="189"/>
      <c r="T105" s="191"/>
      <c r="U105" s="191"/>
    </row>
    <row r="106" spans="1:30">
      <c r="A106" s="22"/>
      <c r="B106" s="189"/>
      <c r="H106" s="188"/>
      <c r="I106" s="189"/>
      <c r="J106" s="188"/>
      <c r="L106" s="188"/>
      <c r="M106" s="189"/>
      <c r="N106" s="189"/>
      <c r="O106" s="188"/>
      <c r="P106" s="188"/>
      <c r="Q106" s="188"/>
      <c r="R106" s="189"/>
      <c r="S106" s="189"/>
      <c r="T106" s="191"/>
      <c r="U106" s="191"/>
    </row>
    <row r="107" spans="1:30">
      <c r="A107" s="22"/>
      <c r="B107" s="189"/>
      <c r="H107" s="188"/>
      <c r="I107" s="189"/>
      <c r="J107" s="188"/>
      <c r="L107" s="188"/>
      <c r="M107" s="189"/>
      <c r="N107" s="189"/>
      <c r="O107" s="188"/>
      <c r="P107" s="188"/>
      <c r="Q107" s="188"/>
      <c r="R107" s="189"/>
      <c r="S107" s="189"/>
      <c r="T107" s="191"/>
      <c r="U107" s="191"/>
    </row>
    <row r="108" spans="1:30">
      <c r="A108" s="22"/>
      <c r="B108" s="189"/>
      <c r="H108" s="188"/>
      <c r="I108" s="189"/>
      <c r="J108" s="188"/>
      <c r="L108" s="188"/>
      <c r="M108" s="189"/>
      <c r="N108" s="189"/>
      <c r="O108" s="188"/>
      <c r="P108" s="188"/>
      <c r="Q108" s="188"/>
      <c r="R108" s="189"/>
      <c r="S108" s="189"/>
      <c r="T108" s="191"/>
      <c r="U108" s="191"/>
    </row>
    <row r="109" spans="1:30">
      <c r="A109" s="22"/>
      <c r="B109" s="189"/>
      <c r="H109" s="188"/>
      <c r="I109" s="189"/>
      <c r="J109" s="188"/>
      <c r="L109" s="188"/>
      <c r="M109" s="189"/>
      <c r="N109" s="189"/>
      <c r="O109" s="188"/>
      <c r="P109" s="188"/>
      <c r="Q109" s="188"/>
      <c r="R109" s="189"/>
      <c r="S109" s="189"/>
      <c r="T109" s="191"/>
      <c r="U109" s="191"/>
    </row>
    <row r="110" spans="1:30">
      <c r="A110" s="22"/>
      <c r="B110" s="189"/>
      <c r="H110" s="188"/>
      <c r="I110" s="189"/>
      <c r="J110" s="188"/>
      <c r="L110" s="188"/>
      <c r="M110" s="189"/>
      <c r="N110" s="189"/>
      <c r="O110" s="188"/>
      <c r="P110" s="188"/>
      <c r="Q110" s="188"/>
      <c r="R110" s="189"/>
      <c r="S110" s="189"/>
      <c r="T110" s="191"/>
      <c r="U110" s="191"/>
    </row>
    <row r="111" spans="1:30">
      <c r="A111" s="22"/>
      <c r="B111" s="189"/>
      <c r="H111" s="188"/>
      <c r="I111" s="189"/>
      <c r="J111" s="188"/>
      <c r="L111" s="188"/>
      <c r="M111" s="189"/>
      <c r="N111" s="189"/>
      <c r="O111" s="188"/>
      <c r="P111" s="188"/>
      <c r="Q111" s="188"/>
      <c r="R111" s="189"/>
      <c r="S111" s="189"/>
      <c r="T111" s="191"/>
      <c r="U111" s="191"/>
    </row>
    <row r="112" spans="1:30">
      <c r="A112" s="22"/>
      <c r="B112" s="189"/>
      <c r="H112" s="188"/>
      <c r="I112" s="189"/>
      <c r="J112" s="188"/>
      <c r="L112" s="188"/>
      <c r="M112" s="189"/>
      <c r="N112" s="189"/>
      <c r="O112" s="188"/>
      <c r="P112" s="188"/>
      <c r="Q112" s="188"/>
      <c r="R112" s="189"/>
      <c r="S112" s="189"/>
      <c r="T112" s="191"/>
      <c r="U112" s="191"/>
    </row>
    <row r="113" spans="1:21">
      <c r="A113" s="22"/>
      <c r="B113" s="189"/>
      <c r="H113" s="188"/>
      <c r="I113" s="189"/>
      <c r="J113" s="188"/>
      <c r="L113" s="188"/>
      <c r="M113" s="189"/>
      <c r="N113" s="189"/>
      <c r="O113" s="188"/>
      <c r="P113" s="188"/>
      <c r="Q113" s="188"/>
      <c r="R113" s="189"/>
      <c r="S113" s="189"/>
      <c r="T113" s="191"/>
      <c r="U113" s="191"/>
    </row>
    <row r="114" spans="1:21">
      <c r="A114" s="22"/>
      <c r="B114" s="189"/>
      <c r="H114" s="188"/>
      <c r="I114" s="189"/>
      <c r="J114" s="188"/>
      <c r="L114" s="188"/>
      <c r="M114" s="189"/>
      <c r="N114" s="189"/>
      <c r="O114" s="188"/>
      <c r="P114" s="188"/>
      <c r="Q114" s="188"/>
      <c r="R114" s="189"/>
      <c r="S114" s="189"/>
      <c r="T114" s="191"/>
      <c r="U114" s="191"/>
    </row>
    <row r="115" spans="1:21">
      <c r="A115" s="22"/>
      <c r="B115" s="189"/>
      <c r="H115" s="188"/>
      <c r="I115" s="189"/>
      <c r="J115" s="188"/>
      <c r="L115" s="188"/>
      <c r="M115" s="189"/>
      <c r="N115" s="189"/>
      <c r="O115" s="188"/>
      <c r="P115" s="188"/>
      <c r="Q115" s="188"/>
      <c r="R115" s="189"/>
      <c r="S115" s="189"/>
      <c r="T115" s="191"/>
      <c r="U115" s="191"/>
    </row>
    <row r="116" spans="1:21">
      <c r="A116" s="22"/>
      <c r="B116" s="189"/>
      <c r="H116" s="188"/>
      <c r="I116" s="189"/>
      <c r="J116" s="188"/>
      <c r="L116" s="188"/>
      <c r="M116" s="189"/>
      <c r="N116" s="189"/>
      <c r="O116" s="188"/>
      <c r="P116" s="188"/>
      <c r="Q116" s="188"/>
      <c r="R116" s="189"/>
      <c r="S116" s="189"/>
      <c r="T116" s="191"/>
      <c r="U116" s="191"/>
    </row>
    <row r="117" spans="1:21">
      <c r="A117" s="22"/>
      <c r="B117" s="189"/>
      <c r="H117" s="188"/>
      <c r="I117" s="189"/>
      <c r="J117" s="188"/>
      <c r="L117" s="188"/>
      <c r="M117" s="189"/>
      <c r="N117" s="189"/>
      <c r="O117" s="188"/>
      <c r="P117" s="188"/>
      <c r="Q117" s="188"/>
      <c r="R117" s="189"/>
      <c r="S117" s="189"/>
      <c r="T117" s="191"/>
      <c r="U117" s="191"/>
    </row>
    <row r="118" spans="1:21">
      <c r="A118" s="22"/>
      <c r="B118" s="189"/>
      <c r="H118" s="188"/>
      <c r="I118" s="189"/>
      <c r="J118" s="188"/>
      <c r="L118" s="188"/>
      <c r="M118" s="189"/>
      <c r="N118" s="189"/>
      <c r="O118" s="188"/>
      <c r="P118" s="188"/>
      <c r="Q118" s="188"/>
      <c r="R118" s="189"/>
      <c r="S118" s="189"/>
      <c r="T118" s="191"/>
      <c r="U118" s="191"/>
    </row>
    <row r="119" spans="1:21">
      <c r="A119" s="22"/>
      <c r="B119" s="189"/>
      <c r="H119" s="188"/>
      <c r="I119" s="189"/>
      <c r="J119" s="188"/>
      <c r="L119" s="188"/>
      <c r="M119" s="189"/>
      <c r="N119" s="189"/>
      <c r="O119" s="188"/>
      <c r="P119" s="188"/>
      <c r="Q119" s="188"/>
      <c r="R119" s="189"/>
      <c r="S119" s="189"/>
      <c r="T119" s="191"/>
      <c r="U119" s="191"/>
    </row>
    <row r="120" spans="1:21">
      <c r="A120" s="22"/>
      <c r="B120" s="189"/>
      <c r="H120" s="188"/>
      <c r="I120" s="189"/>
      <c r="J120" s="188"/>
      <c r="L120" s="188"/>
      <c r="M120" s="189"/>
      <c r="N120" s="189"/>
      <c r="O120" s="188"/>
      <c r="P120" s="188"/>
      <c r="Q120" s="188"/>
      <c r="R120" s="189"/>
      <c r="S120" s="189"/>
      <c r="T120" s="191"/>
      <c r="U120" s="191"/>
    </row>
    <row r="121" spans="1:21">
      <c r="A121" s="22"/>
      <c r="B121" s="189"/>
      <c r="H121" s="188"/>
      <c r="I121" s="189"/>
      <c r="J121" s="188"/>
      <c r="L121" s="188"/>
      <c r="M121" s="189"/>
      <c r="N121" s="189"/>
      <c r="O121" s="188"/>
      <c r="P121" s="188"/>
      <c r="Q121" s="188"/>
      <c r="R121" s="189"/>
      <c r="S121" s="189"/>
      <c r="T121" s="191"/>
      <c r="U121" s="191"/>
    </row>
    <row r="122" spans="1:21">
      <c r="A122" s="22"/>
      <c r="B122" s="189"/>
      <c r="H122" s="188"/>
      <c r="I122" s="189"/>
      <c r="J122" s="188"/>
      <c r="L122" s="188"/>
      <c r="M122" s="189"/>
      <c r="N122" s="189"/>
      <c r="O122" s="188"/>
      <c r="P122" s="188"/>
      <c r="Q122" s="188"/>
      <c r="R122" s="189"/>
      <c r="S122" s="189"/>
      <c r="T122" s="191"/>
      <c r="U122" s="191"/>
    </row>
    <row r="123" spans="1:21">
      <c r="A123" s="22"/>
      <c r="B123" s="189"/>
      <c r="H123" s="188"/>
      <c r="I123" s="189"/>
      <c r="J123" s="188"/>
      <c r="L123" s="188"/>
      <c r="M123" s="189"/>
      <c r="N123" s="189"/>
      <c r="O123" s="188"/>
      <c r="P123" s="188"/>
      <c r="Q123" s="188"/>
      <c r="R123" s="189"/>
      <c r="S123" s="189"/>
      <c r="T123" s="191"/>
      <c r="U123" s="191"/>
    </row>
    <row r="124" spans="1:21">
      <c r="A124" s="22"/>
      <c r="B124" s="189"/>
      <c r="H124" s="188"/>
      <c r="I124" s="189"/>
      <c r="J124" s="188"/>
      <c r="L124" s="188"/>
      <c r="M124" s="189"/>
      <c r="N124" s="189"/>
      <c r="O124" s="188"/>
      <c r="P124" s="188"/>
      <c r="Q124" s="188"/>
      <c r="R124" s="189"/>
      <c r="S124" s="189"/>
      <c r="T124" s="191"/>
      <c r="U124" s="191"/>
    </row>
    <row r="125" spans="1:21">
      <c r="A125" s="22"/>
      <c r="B125" s="189"/>
      <c r="H125" s="188"/>
      <c r="I125" s="189"/>
      <c r="J125" s="188"/>
      <c r="L125" s="188"/>
      <c r="M125" s="189"/>
      <c r="N125" s="189"/>
      <c r="O125" s="188"/>
      <c r="P125" s="188"/>
      <c r="Q125" s="188"/>
      <c r="R125" s="189"/>
      <c r="S125" s="189"/>
      <c r="T125" s="191"/>
      <c r="U125" s="191"/>
    </row>
    <row r="126" spans="1:21">
      <c r="A126" s="22"/>
      <c r="B126" s="189"/>
      <c r="H126" s="188"/>
      <c r="I126" s="189"/>
      <c r="J126" s="188"/>
      <c r="L126" s="188"/>
      <c r="M126" s="189"/>
      <c r="N126" s="189"/>
      <c r="O126" s="188"/>
      <c r="P126" s="188"/>
      <c r="Q126" s="188"/>
      <c r="R126" s="189"/>
      <c r="S126" s="189"/>
      <c r="T126" s="191"/>
      <c r="U126" s="191"/>
    </row>
    <row r="127" spans="1:21">
      <c r="A127" s="22"/>
      <c r="B127" s="189"/>
      <c r="H127" s="188"/>
      <c r="I127" s="189"/>
      <c r="J127" s="188"/>
      <c r="L127" s="188"/>
      <c r="M127" s="189"/>
      <c r="N127" s="189"/>
      <c r="O127" s="188"/>
      <c r="P127" s="188"/>
      <c r="Q127" s="188"/>
      <c r="R127" s="189"/>
      <c r="S127" s="189"/>
      <c r="T127" s="191"/>
      <c r="U127" s="191"/>
    </row>
    <row r="128" spans="1:21">
      <c r="A128" s="22"/>
      <c r="B128" s="189"/>
      <c r="H128" s="188"/>
      <c r="I128" s="189"/>
      <c r="J128" s="188"/>
      <c r="L128" s="188"/>
      <c r="M128" s="189"/>
      <c r="N128" s="189"/>
      <c r="O128" s="188"/>
      <c r="P128" s="188"/>
      <c r="Q128" s="188"/>
      <c r="R128" s="189"/>
      <c r="S128" s="189"/>
      <c r="T128" s="191"/>
      <c r="U128" s="191"/>
    </row>
    <row r="129" spans="1:21">
      <c r="A129" s="22"/>
      <c r="B129" s="189"/>
      <c r="H129" s="188"/>
      <c r="I129" s="189"/>
      <c r="J129" s="188"/>
      <c r="L129" s="188"/>
      <c r="M129" s="189"/>
      <c r="N129" s="189"/>
      <c r="O129" s="188"/>
      <c r="P129" s="188"/>
      <c r="Q129" s="188"/>
      <c r="R129" s="189"/>
      <c r="S129" s="189"/>
      <c r="T129" s="191"/>
      <c r="U129" s="191"/>
    </row>
    <row r="130" spans="1:21">
      <c r="A130" s="22"/>
      <c r="B130" s="189"/>
      <c r="H130" s="188"/>
      <c r="I130" s="189"/>
      <c r="J130" s="188"/>
      <c r="L130" s="188"/>
      <c r="M130" s="189"/>
      <c r="N130" s="189"/>
      <c r="O130" s="188"/>
      <c r="P130" s="188"/>
      <c r="Q130" s="188"/>
      <c r="R130" s="189"/>
      <c r="S130" s="189"/>
      <c r="T130" s="191"/>
      <c r="U130" s="191"/>
    </row>
    <row r="131" spans="1:21">
      <c r="A131" s="22"/>
      <c r="B131" s="189"/>
      <c r="H131" s="188"/>
      <c r="I131" s="189"/>
      <c r="J131" s="188"/>
      <c r="L131" s="188"/>
      <c r="M131" s="189"/>
      <c r="N131" s="189"/>
      <c r="O131" s="188"/>
      <c r="P131" s="188"/>
      <c r="Q131" s="188"/>
      <c r="R131" s="189"/>
      <c r="S131" s="189"/>
      <c r="T131" s="191"/>
      <c r="U131" s="191"/>
    </row>
    <row r="132" spans="1:21">
      <c r="A132" s="22"/>
      <c r="B132" s="189"/>
      <c r="H132" s="188"/>
      <c r="I132" s="189"/>
      <c r="J132" s="188"/>
      <c r="L132" s="188"/>
      <c r="M132" s="189"/>
      <c r="N132" s="189"/>
      <c r="O132" s="188"/>
      <c r="P132" s="188"/>
      <c r="Q132" s="188"/>
      <c r="R132" s="189"/>
      <c r="S132" s="189"/>
      <c r="T132" s="191"/>
      <c r="U132" s="191"/>
    </row>
  </sheetData>
  <mergeCells count="31">
    <mergeCell ref="Z5:AC5"/>
    <mergeCell ref="AD5:AG5"/>
    <mergeCell ref="N81:S81"/>
    <mergeCell ref="N83:S83"/>
    <mergeCell ref="A78:M86"/>
    <mergeCell ref="C12:C13"/>
    <mergeCell ref="N84:S84"/>
    <mergeCell ref="N86:S86"/>
    <mergeCell ref="N78:S78"/>
    <mergeCell ref="N79:S79"/>
    <mergeCell ref="N80:S80"/>
    <mergeCell ref="N82:S82"/>
    <mergeCell ref="N85:S85"/>
    <mergeCell ref="C74:C75"/>
    <mergeCell ref="E70:E71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J5:J6"/>
    <mergeCell ref="K5:M5"/>
    <mergeCell ref="N5:O5"/>
    <mergeCell ref="S4:S6"/>
    <mergeCell ref="P4:R5"/>
    <mergeCell ref="V5:Y5"/>
  </mergeCells>
  <pageMargins left="0.19685039370078741" right="0.19685039370078741" top="0.19685039370078741" bottom="0" header="0.19685039370078741" footer="0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2023-07-26T11:31:11Z</cp:lastPrinted>
  <dcterms:created xsi:type="dcterms:W3CDTF">2011-05-05T04:03:53Z</dcterms:created>
  <dcterms:modified xsi:type="dcterms:W3CDTF">2023-10-11T12:27:38Z</dcterms:modified>
</cp:coreProperties>
</file>