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hchukina\Desktop\Методист\38.02.01 Экономика и бухучет\2025\"/>
    </mc:Choice>
  </mc:AlternateContent>
  <xr:revisionPtr revIDLastSave="0" documentId="13_ncr:1_{D069B24A-8B7C-4353-A097-DB2CF6A29B61}" xr6:coauthVersionLast="45" xr6:coauthVersionMax="45" xr10:uidLastSave="{00000000-0000-0000-0000-000000000000}"/>
  <bookViews>
    <workbookView xWindow="-120" yWindow="-120" windowWidth="29040" windowHeight="15840" tabRatio="750" activeTab="2" xr2:uid="{00000000-000D-0000-FFFF-FFFF00000000}"/>
  </bookViews>
  <sheets>
    <sheet name="1. Титул" sheetId="27" r:id="rId1"/>
    <sheet name="2, 3. К график, Сводные 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'!$A$1:$BI$133</definedName>
    <definedName name="_xlnm.Print_Area" localSheetId="2">'4. План уч проц ООО'!$A$1:$AE$77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21" l="1"/>
  <c r="L11" i="21"/>
  <c r="K12" i="21"/>
  <c r="L12" i="21"/>
  <c r="K13" i="21"/>
  <c r="L13" i="21"/>
  <c r="K14" i="21"/>
  <c r="L14" i="21"/>
  <c r="K15" i="21"/>
  <c r="L15" i="21"/>
  <c r="K16" i="21"/>
  <c r="L16" i="21"/>
  <c r="K17" i="21"/>
  <c r="L17" i="21"/>
  <c r="K18" i="21"/>
  <c r="L18" i="21"/>
  <c r="K19" i="21"/>
  <c r="L19" i="21"/>
  <c r="K20" i="21"/>
  <c r="L20" i="21"/>
  <c r="K21" i="21"/>
  <c r="L21" i="21"/>
  <c r="K22" i="21"/>
  <c r="L22" i="21"/>
  <c r="L10" i="21"/>
  <c r="K10" i="21"/>
  <c r="X49" i="21" l="1"/>
  <c r="Z49" i="21"/>
  <c r="Z50" i="21"/>
  <c r="AB73" i="21" l="1"/>
  <c r="AD73" i="21"/>
  <c r="X71" i="21"/>
  <c r="E47" i="21" l="1"/>
  <c r="E24" i="21" s="1"/>
  <c r="AB9" i="21" l="1"/>
  <c r="Q124" i="25"/>
  <c r="Q125" i="25"/>
  <c r="Q123" i="25"/>
  <c r="K124" i="25"/>
  <c r="K125" i="25"/>
  <c r="K123" i="25"/>
  <c r="H35" i="21"/>
  <c r="H37" i="21"/>
  <c r="H38" i="21"/>
  <c r="H39" i="21"/>
  <c r="H40" i="21"/>
  <c r="H41" i="21"/>
  <c r="H42" i="21"/>
  <c r="H43" i="21"/>
  <c r="H44" i="21"/>
  <c r="H46" i="21"/>
  <c r="H34" i="21"/>
  <c r="W8" i="21"/>
  <c r="Y8" i="21"/>
  <c r="AA8" i="21"/>
  <c r="AB8" i="21"/>
  <c r="Y9" i="21"/>
  <c r="AA9" i="21"/>
  <c r="W9" i="21"/>
  <c r="V9" i="21"/>
  <c r="H27" i="21"/>
  <c r="I50" i="21"/>
  <c r="I49" i="21"/>
  <c r="J50" i="21"/>
  <c r="H50" i="21" s="1"/>
  <c r="J49" i="21"/>
  <c r="H49" i="21" s="1"/>
  <c r="J30" i="21"/>
  <c r="J29" i="21"/>
  <c r="J28" i="21"/>
  <c r="J27" i="21"/>
  <c r="H26" i="21"/>
  <c r="AB57" i="21"/>
  <c r="H48" i="21" l="1"/>
  <c r="AB59" i="21"/>
  <c r="Z52" i="21"/>
  <c r="Z48" i="21"/>
  <c r="AD27" i="21"/>
  <c r="AD25" i="21" s="1"/>
  <c r="AD33" i="21"/>
  <c r="AD63" i="21"/>
  <c r="AD70" i="21" s="1"/>
  <c r="AB71" i="21"/>
  <c r="X73" i="21"/>
  <c r="Z71" i="21"/>
  <c r="Z73" i="21"/>
  <c r="Z38" i="21"/>
  <c r="X48" i="21"/>
  <c r="Z34" i="21"/>
  <c r="B133" i="25"/>
  <c r="E133" i="25"/>
  <c r="K133" i="25"/>
  <c r="N133" i="25"/>
  <c r="Q133" i="25"/>
  <c r="H133" i="25"/>
  <c r="BG124" i="25"/>
  <c r="BG126" i="25"/>
  <c r="BG127" i="25"/>
  <c r="BG128" i="25"/>
  <c r="BG129" i="25"/>
  <c r="BG130" i="25"/>
  <c r="BG131" i="25"/>
  <c r="BG132" i="25"/>
  <c r="BG123" i="25"/>
  <c r="AC133" i="25"/>
  <c r="AC125" i="25"/>
  <c r="AC124" i="25"/>
  <c r="AF133" i="25"/>
  <c r="AH133" i="25"/>
  <c r="AJ125" i="25"/>
  <c r="BG125" i="25" s="1"/>
  <c r="AJ124" i="25"/>
  <c r="AM133" i="25"/>
  <c r="AO133" i="25"/>
  <c r="AB70" i="21"/>
  <c r="AB69" i="21"/>
  <c r="Z70" i="21"/>
  <c r="Z69" i="21"/>
  <c r="X70" i="21"/>
  <c r="AD71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AA25" i="21"/>
  <c r="AB25" i="21"/>
  <c r="AC25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AA33" i="21"/>
  <c r="AB33" i="21"/>
  <c r="AC33" i="21"/>
  <c r="M48" i="21"/>
  <c r="N48" i="21"/>
  <c r="O48" i="21"/>
  <c r="P48" i="21"/>
  <c r="Q48" i="21"/>
  <c r="R48" i="21"/>
  <c r="S48" i="21"/>
  <c r="T48" i="21"/>
  <c r="U48" i="21"/>
  <c r="V48" i="21"/>
  <c r="W48" i="21"/>
  <c r="Y48" i="21"/>
  <c r="AA48" i="21"/>
  <c r="AB48" i="21"/>
  <c r="AC48" i="21"/>
  <c r="AD48" i="21"/>
  <c r="R54" i="21"/>
  <c r="S54" i="21"/>
  <c r="Q54" i="21"/>
  <c r="M54" i="21"/>
  <c r="N54" i="21"/>
  <c r="O54" i="21"/>
  <c r="P54" i="21"/>
  <c r="T54" i="21"/>
  <c r="U54" i="21"/>
  <c r="V54" i="21"/>
  <c r="W54" i="21"/>
  <c r="X54" i="21"/>
  <c r="Y54" i="21"/>
  <c r="Z54" i="21"/>
  <c r="AA54" i="21"/>
  <c r="AC54" i="21"/>
  <c r="AD54" i="21"/>
  <c r="AE54" i="21"/>
  <c r="AB54" i="21" l="1"/>
  <c r="Z33" i="21"/>
  <c r="AJ133" i="25"/>
  <c r="BG133" i="25" s="1"/>
  <c r="C47" i="21"/>
  <c r="C24" i="21" s="1"/>
  <c r="D47" i="21"/>
  <c r="D24" i="21" s="1"/>
  <c r="F47" i="21"/>
  <c r="F24" i="21" s="1"/>
  <c r="G47" i="21"/>
  <c r="G24" i="21" s="1"/>
  <c r="O47" i="21"/>
  <c r="O24" i="21" s="1"/>
  <c r="S47" i="21"/>
  <c r="S24" i="21" s="1"/>
  <c r="W47" i="21"/>
  <c r="W24" i="21" s="1"/>
  <c r="M61" i="21"/>
  <c r="M47" i="21" s="1"/>
  <c r="M24" i="21" s="1"/>
  <c r="N61" i="21"/>
  <c r="N47" i="21" s="1"/>
  <c r="O61" i="21"/>
  <c r="P61" i="21"/>
  <c r="P47" i="21" s="1"/>
  <c r="P24" i="21" s="1"/>
  <c r="Q61" i="21"/>
  <c r="Q47" i="21" s="1"/>
  <c r="Q24" i="21" s="1"/>
  <c r="R61" i="21"/>
  <c r="R47" i="21" s="1"/>
  <c r="R24" i="21" s="1"/>
  <c r="S61" i="21"/>
  <c r="T61" i="21"/>
  <c r="T47" i="21" s="1"/>
  <c r="T24" i="21" s="1"/>
  <c r="U61" i="21"/>
  <c r="U47" i="21" s="1"/>
  <c r="U24" i="21" s="1"/>
  <c r="V61" i="21"/>
  <c r="V47" i="21" s="1"/>
  <c r="V24" i="21" s="1"/>
  <c r="W61" i="21"/>
  <c r="X61" i="21"/>
  <c r="X47" i="21" s="1"/>
  <c r="X24" i="21" s="1"/>
  <c r="Y61" i="21"/>
  <c r="Y47" i="21" s="1"/>
  <c r="Y24" i="21" s="1"/>
  <c r="Z61" i="21"/>
  <c r="Z47" i="21" s="1"/>
  <c r="AA61" i="21"/>
  <c r="AA47" i="21" s="1"/>
  <c r="AA24" i="21" s="1"/>
  <c r="AB61" i="21"/>
  <c r="AC61" i="21"/>
  <c r="AC47" i="21" s="1"/>
  <c r="AC24" i="21" s="1"/>
  <c r="AD61" i="21"/>
  <c r="AD47" i="21" s="1"/>
  <c r="AD24" i="21" s="1"/>
  <c r="AE6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AC9" i="21" l="1"/>
  <c r="AC8" i="21"/>
  <c r="X8" i="21"/>
  <c r="X9" i="21"/>
  <c r="AD9" i="21"/>
  <c r="AD8" i="21"/>
  <c r="L45" i="21"/>
  <c r="H45" i="21"/>
  <c r="AB47" i="21"/>
  <c r="AB24" i="21" s="1"/>
  <c r="N24" i="21"/>
  <c r="L42" i="21"/>
  <c r="L44" i="21"/>
  <c r="L46" i="21"/>
  <c r="L43" i="21"/>
  <c r="J31" i="21" l="1"/>
  <c r="K31" i="21"/>
  <c r="I32" i="21"/>
  <c r="J32" i="21"/>
  <c r="K32" i="21"/>
  <c r="L32" i="21" l="1"/>
  <c r="H31" i="21"/>
  <c r="L31" i="21"/>
  <c r="H32" i="21"/>
  <c r="J63" i="21"/>
  <c r="K62" i="21"/>
  <c r="K61" i="21" s="1"/>
  <c r="J62" i="21"/>
  <c r="I62" i="21"/>
  <c r="I61" i="21" s="1"/>
  <c r="J61" i="21" l="1"/>
  <c r="L62" i="21"/>
  <c r="L61" i="21" s="1"/>
  <c r="H63" i="21"/>
  <c r="H62" i="21"/>
  <c r="H61" i="21" s="1"/>
  <c r="I56" i="21" l="1"/>
  <c r="J56" i="21"/>
  <c r="H56" i="21" s="1"/>
  <c r="K56" i="21"/>
  <c r="I57" i="21"/>
  <c r="J57" i="21"/>
  <c r="K57" i="21"/>
  <c r="J58" i="21"/>
  <c r="H58" i="21" s="1"/>
  <c r="K58" i="21"/>
  <c r="J59" i="21"/>
  <c r="H59" i="21" s="1"/>
  <c r="K59" i="21"/>
  <c r="H60" i="21"/>
  <c r="K60" i="21"/>
  <c r="K55" i="21"/>
  <c r="J55" i="21"/>
  <c r="I55" i="21"/>
  <c r="J51" i="21"/>
  <c r="H51" i="21" s="1"/>
  <c r="J52" i="21"/>
  <c r="H52" i="21" s="1"/>
  <c r="K50" i="21"/>
  <c r="K48" i="21" s="1"/>
  <c r="K49" i="21"/>
  <c r="I35" i="21"/>
  <c r="J35" i="21"/>
  <c r="L35" i="21" s="1"/>
  <c r="K35" i="21"/>
  <c r="I36" i="21"/>
  <c r="J36" i="21"/>
  <c r="L36" i="21" s="1"/>
  <c r="K36" i="21"/>
  <c r="I37" i="21"/>
  <c r="J37" i="21"/>
  <c r="L37" i="21" s="1"/>
  <c r="K37" i="21"/>
  <c r="I38" i="21"/>
  <c r="J38" i="21"/>
  <c r="K38" i="21"/>
  <c r="I39" i="21"/>
  <c r="J39" i="21"/>
  <c r="K39" i="21"/>
  <c r="I40" i="21"/>
  <c r="J40" i="21"/>
  <c r="K40" i="21"/>
  <c r="I41" i="21"/>
  <c r="J41" i="21"/>
  <c r="L41" i="21" s="1"/>
  <c r="K41" i="21"/>
  <c r="K34" i="21"/>
  <c r="J34" i="21"/>
  <c r="L34" i="21" s="1"/>
  <c r="I34" i="21"/>
  <c r="H36" i="21" l="1"/>
  <c r="I48" i="21"/>
  <c r="I33" i="21"/>
  <c r="J48" i="21"/>
  <c r="K47" i="21"/>
  <c r="K33" i="21"/>
  <c r="K54" i="21"/>
  <c r="J33" i="21"/>
  <c r="I54" i="21"/>
  <c r="I47" i="21" s="1"/>
  <c r="J54" i="21"/>
  <c r="H57" i="21"/>
  <c r="L55" i="21"/>
  <c r="L49" i="21"/>
  <c r="L38" i="21"/>
  <c r="L57" i="21"/>
  <c r="L56" i="21"/>
  <c r="H55" i="21"/>
  <c r="L50" i="21"/>
  <c r="L40" i="21"/>
  <c r="L39" i="21"/>
  <c r="L28" i="21"/>
  <c r="J26" i="21"/>
  <c r="K30" i="21"/>
  <c r="Z29" i="21"/>
  <c r="L29" i="21" s="1"/>
  <c r="K29" i="21"/>
  <c r="K28" i="21"/>
  <c r="Z27" i="21"/>
  <c r="K27" i="21"/>
  <c r="K26" i="21"/>
  <c r="L48" i="21" l="1"/>
  <c r="J47" i="21"/>
  <c r="H33" i="21"/>
  <c r="J25" i="21"/>
  <c r="Z25" i="21"/>
  <c r="Z24" i="21" s="1"/>
  <c r="I25" i="21"/>
  <c r="I24" i="21" s="1"/>
  <c r="K25" i="21"/>
  <c r="K24" i="21" s="1"/>
  <c r="L26" i="21"/>
  <c r="L33" i="21"/>
  <c r="L54" i="21"/>
  <c r="L47" i="21" s="1"/>
  <c r="H54" i="21"/>
  <c r="L30" i="21"/>
  <c r="H30" i="21"/>
  <c r="H28" i="21"/>
  <c r="H25" i="21" s="1"/>
  <c r="H29" i="21"/>
  <c r="Z9" i="21" l="1"/>
  <c r="Z8" i="21"/>
  <c r="J24" i="21"/>
  <c r="H47" i="21"/>
  <c r="L27" i="21"/>
  <c r="L25" i="21" s="1"/>
  <c r="L24" i="21" s="1"/>
  <c r="H24" i="21" l="1"/>
  <c r="D9" i="21"/>
  <c r="H9" i="21"/>
  <c r="I9" i="21"/>
  <c r="J9" i="21"/>
  <c r="K9" i="21"/>
  <c r="L9" i="21"/>
  <c r="M9" i="21"/>
  <c r="N9" i="21"/>
  <c r="N8" i="21" s="1"/>
  <c r="O9" i="21"/>
  <c r="P9" i="21"/>
  <c r="Q9" i="21"/>
  <c r="R9" i="21"/>
  <c r="S9" i="21"/>
  <c r="T9" i="21"/>
  <c r="U9" i="21"/>
  <c r="H8" i="21" l="1"/>
  <c r="AE9" i="21"/>
  <c r="O8" i="21" l="1"/>
  <c r="K8" i="21"/>
  <c r="T8" i="21"/>
  <c r="U8" i="21"/>
  <c r="V8" i="21"/>
  <c r="P8" i="21"/>
  <c r="AE52" i="21" l="1"/>
  <c r="R8" i="21"/>
  <c r="S8" i="21"/>
  <c r="Z67" i="21"/>
  <c r="AD67" i="21"/>
  <c r="I8" i="21"/>
  <c r="J8" i="21"/>
  <c r="AE25" i="21"/>
  <c r="X67" i="21" l="1"/>
  <c r="M8" i="21"/>
  <c r="Q8" i="21"/>
  <c r="AB67" i="21"/>
  <c r="L8" i="21"/>
</calcChain>
</file>

<file path=xl/sharedStrings.xml><?xml version="1.0" encoding="utf-8"?>
<sst xmlns="http://schemas.openxmlformats.org/spreadsheetml/2006/main" count="988" uniqueCount="341">
  <si>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</si>
  <si>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</si>
  <si>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</si>
  <si>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</si>
  <si>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</si>
  <si>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</si>
  <si>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</si>
  <si>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</si>
  <si>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</si>
  <si>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</si>
  <si>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</si>
  <si>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</si>
  <si>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</si>
  <si>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</si>
  <si>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</si>
  <si>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</si>
  <si>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</si>
  <si>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</si>
  <si>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</si>
  <si>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</si>
  <si>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</si>
  <si>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</si>
  <si>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</si>
  <si>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</si>
  <si>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</si>
  <si>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</si>
  <si>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</si>
  <si>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</si>
  <si>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</si>
  <si>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</si>
  <si>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</si>
  <si>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</si>
  <si>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</si>
  <si>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</si>
  <si>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</si>
  <si>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</si>
  <si>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</si>
  <si>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</si>
  <si>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</si>
  <si>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</si>
  <si>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</si>
  <si>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</si>
  <si>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</si>
  <si>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</si>
  <si>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</si>
  <si>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</si>
  <si>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</si>
  <si>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</si>
  <si>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</si>
  <si>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</si>
  <si>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</si>
  <si>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</si>
  <si>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</si>
  <si>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</si>
  <si>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</si>
  <si>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</si>
  <si>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</si>
  <si>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</si>
  <si>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</si>
  <si>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</si>
  <si>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</si>
  <si>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</si>
  <si>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</si>
  <si>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</si>
  <si>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</si>
  <si>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</si>
  <si>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</si>
  <si>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</si>
  <si>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</si>
  <si>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</si>
  <si>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</si>
  <si>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</si>
  <si>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</si>
  <si>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</si>
  <si>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</si>
  <si>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</si>
  <si>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</si>
  <si>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</si>
  <si>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</si>
  <si>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</si>
  <si>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</si>
  <si>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</si>
  <si>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</si>
  <si>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</si>
  <si>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</si>
  <si>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</si>
  <si>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</si>
  <si>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</si>
  <si>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</si>
  <si>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</si>
  <si>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</si>
  <si>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</si>
  <si>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</si>
  <si>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</si>
  <si>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</si>
  <si>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</si>
  <si>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</si>
  <si>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</si>
  <si>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</si>
  <si>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</si>
  <si>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</si>
  <si>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</si>
  <si>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</si>
  <si>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</si>
  <si>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</si>
  <si>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</si>
  <si>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</si>
  <si>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</si>
  <si>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</si>
  <si>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</si>
  <si>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</si>
  <si>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</si>
  <si>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</si>
  <si>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</si>
  <si>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</si>
  <si>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</si>
  <si>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</si>
  <si>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</si>
  <si>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</si>
  <si>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</si>
  <si>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</si>
  <si>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</si>
  <si>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</si>
  <si>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</si>
  <si>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</si>
  <si>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</si>
  <si>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</si>
  <si>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</si>
  <si>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</si>
  <si>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</si>
  <si>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</si>
  <si>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</si>
  <si>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</si>
  <si>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</si>
  <si>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</si>
  <si>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</si>
  <si>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</si>
  <si>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</si>
  <si>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</si>
  <si>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</si>
  <si>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</si>
  <si>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</si>
  <si>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</si>
  <si>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</si>
  <si>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</si>
  <si>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</si>
  <si>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</si>
  <si>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</si>
  <si>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</si>
  <si>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</si>
  <si>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</si>
  <si>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</si>
  <si>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</si>
  <si>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</si>
  <si>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</si>
  <si>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</si>
  <si>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</si>
  <si>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</si>
  <si>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</si>
  <si>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</si>
  <si>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</si>
  <si>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</si>
  <si>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</si>
  <si>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</si>
  <si>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</si>
  <si>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</si>
  <si>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</si>
  <si>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</si>
  <si>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</si>
  <si>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</si>
  <si>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</si>
  <si>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</si>
  <si>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</si>
  <si>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</si>
  <si>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</si>
  <si>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</si>
  <si>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</si>
  <si>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</si>
  <si>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</si>
  <si>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</si>
  <si>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</si>
  <si>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</si>
  <si>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</si>
  <si>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</si>
  <si>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</si>
  <si>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</si>
  <si>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</si>
  <si>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</si>
  <si>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</si>
  <si>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</si>
  <si>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</si>
  <si>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Физика</t>
  </si>
  <si>
    <t>Химия</t>
  </si>
  <si>
    <t>Биология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</si>
  <si>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</si>
  <si>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</si>
  <si>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</si>
  <si>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</si>
  <si>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</si>
  <si>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</si>
  <si>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</si>
  <si>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</si>
  <si>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</si>
  <si>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</si>
  <si>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</si>
  <si>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</si>
  <si>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</si>
  <si>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</si>
  <si>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</si>
  <si>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</si>
  <si>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</si>
  <si>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</si>
  <si>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ОП.05</t>
  </si>
  <si>
    <t>ОП.06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</si>
  <si>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</si>
  <si>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</si>
  <si>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</si>
  <si>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</si>
  <si>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</si>
  <si>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</si>
  <si>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</si>
  <si>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</si>
  <si>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Индивидуальный учебный проект*/ курсовой проект</t>
  </si>
  <si>
    <t>ПМ.01</t>
  </si>
  <si>
    <t xml:space="preserve"> </t>
  </si>
  <si>
    <t>Общеобраз. цикл</t>
  </si>
  <si>
    <t>Обществознание</t>
  </si>
  <si>
    <t>География</t>
  </si>
  <si>
    <t xml:space="preserve">Иностранный язык  </t>
  </si>
  <si>
    <t>Индивидуальный проект</t>
  </si>
  <si>
    <t>В том числе в форме практической подготовки</t>
  </si>
  <si>
    <t>СГ.01</t>
  </si>
  <si>
    <t>СГ.02</t>
  </si>
  <si>
    <t>СГ.03</t>
  </si>
  <si>
    <t>СГ.04</t>
  </si>
  <si>
    <t>«_____»__________________2023  г.</t>
  </si>
  <si>
    <t>2г 10м</t>
  </si>
  <si>
    <t>Группы</t>
  </si>
  <si>
    <t> 2</t>
  </si>
  <si>
    <t>ВПР</t>
  </si>
  <si>
    <t>СГ.00</t>
  </si>
  <si>
    <t>Социально-гуманитарный цикл</t>
  </si>
  <si>
    <t>СГ.05</t>
  </si>
  <si>
    <t>ОП.00</t>
  </si>
  <si>
    <t>Общепрофессиональный цикл</t>
  </si>
  <si>
    <t>ОП.01</t>
  </si>
  <si>
    <t>ОП.02</t>
  </si>
  <si>
    <t>ОП.03</t>
  </si>
  <si>
    <t>ОП.04</t>
  </si>
  <si>
    <t>Квалификационный экзамен</t>
  </si>
  <si>
    <t>МДК 01.01</t>
  </si>
  <si>
    <t>МДК 01.02</t>
  </si>
  <si>
    <t>УП. 01</t>
  </si>
  <si>
    <t>ПП. 01</t>
  </si>
  <si>
    <t>МДК 02.01</t>
  </si>
  <si>
    <t>МДК 02.02</t>
  </si>
  <si>
    <t>МДК.02.03</t>
  </si>
  <si>
    <t>УП. 02</t>
  </si>
  <si>
    <t>ПП. 02</t>
  </si>
  <si>
    <t xml:space="preserve">МДК 03.01         </t>
  </si>
  <si>
    <t>Х</t>
  </si>
  <si>
    <t>Основы безопасности и защита Родины</t>
  </si>
  <si>
    <t>2025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</si>
  <si>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</si>
  <si>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</si>
  <si>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</si>
  <si>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</si>
  <si>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</si>
  <si>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</si>
  <si>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</si>
  <si>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</si>
  <si>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</si>
  <si>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</si>
  <si>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</si>
  <si>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</si>
  <si>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</si>
  <si>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</si>
  <si>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ПМ.02</t>
  </si>
  <si>
    <t>ПМ.03</t>
  </si>
  <si>
    <t>ПП. 03</t>
  </si>
  <si>
    <t xml:space="preserve">38.02.01 </t>
  </si>
  <si>
    <t>бухгалтер</t>
  </si>
  <si>
    <t>Экономика и бухгалтерский учет (по отраслям)</t>
  </si>
  <si>
    <t>24.06.2024 г.</t>
  </si>
  <si>
    <t>3520в/7520в</t>
  </si>
  <si>
    <t>История России</t>
  </si>
  <si>
    <t>Иностранный язык в профессиональной деятельности</t>
  </si>
  <si>
    <t>3,4,5</t>
  </si>
  <si>
    <t>Безопасность жизнедеятельности</t>
  </si>
  <si>
    <t>Основы финансовой грамотности</t>
  </si>
  <si>
    <t>Экономика организации</t>
  </si>
  <si>
    <t>Основы бухгалтерского учета</t>
  </si>
  <si>
    <t>Налоги и налогообложение</t>
  </si>
  <si>
    <t>Аудит</t>
  </si>
  <si>
    <t>Основы внутреннего контроля</t>
  </si>
  <si>
    <t>Статистика</t>
  </si>
  <si>
    <t>ОП.07</t>
  </si>
  <si>
    <t>Основы управленческого учета</t>
  </si>
  <si>
    <t>ОП.08</t>
  </si>
  <si>
    <t>Бухгалтерский учет с применением цифровых технологий</t>
  </si>
  <si>
    <t>Ведение бухгалтерского и налогового учета</t>
  </si>
  <si>
    <t>Практические основы бухгалтерского учета активов организации и источников их формирования</t>
  </si>
  <si>
    <t>Организация расчетов с бюджетами бюджетной системы Российской Федерации</t>
  </si>
  <si>
    <t>Составление и использование бухгалтерской (финансовой) и налоговой отчетности экономического субъекта</t>
  </si>
  <si>
    <t>Бухгалтерская технология проведения и оформления инвентаризации</t>
  </si>
  <si>
    <t>Технология составления бухгалтерской отчетности</t>
  </si>
  <si>
    <t>Основы анализа бухгалтерской отчетности</t>
  </si>
  <si>
    <t>Ведение кассовых операций</t>
  </si>
  <si>
    <t>СГ.06</t>
  </si>
  <si>
    <t>СГ.07</t>
  </si>
  <si>
    <t>Психология общения</t>
  </si>
  <si>
    <t>Основы философии</t>
  </si>
  <si>
    <t>ОП.09</t>
  </si>
  <si>
    <t>ОП.10</t>
  </si>
  <si>
    <t>ОП.11</t>
  </si>
  <si>
    <t>ОП.12</t>
  </si>
  <si>
    <t>ОП.13</t>
  </si>
  <si>
    <t>Документационное обеспечение управления</t>
  </si>
  <si>
    <t>Основы предпринимательской деятельности</t>
  </si>
  <si>
    <t>Правовое обеспечение профессиональной деятельности</t>
  </si>
  <si>
    <t>Финансы, денежное обращение и кредит</t>
  </si>
  <si>
    <t>Менеджмент</t>
  </si>
  <si>
    <t>ЭК.03</t>
  </si>
  <si>
    <t>Э.02</t>
  </si>
  <si>
    <t>Э.01</t>
  </si>
  <si>
    <t>ГИА.00</t>
  </si>
  <si>
    <t>Производственная  практика (преддипломная)</t>
  </si>
  <si>
    <t>Государственная итоговая аттестация</t>
  </si>
  <si>
    <t>ПДП</t>
  </si>
  <si>
    <t>Профессиональный цикл</t>
  </si>
  <si>
    <t>П.00</t>
  </si>
  <si>
    <t>Обязательная часть образовательной программы</t>
  </si>
  <si>
    <t>1 Календарный учебный график</t>
  </si>
  <si>
    <t>2025 г</t>
  </si>
  <si>
    <t>3       семестр  14/0/2  недель</t>
  </si>
  <si>
    <r>
      <t>6      семестр  10/3/4/6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</si>
  <si>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4к</t>
  </si>
  <si>
    <t>5к</t>
  </si>
  <si>
    <t>4        семестр 18/2/3 недель</t>
  </si>
  <si>
    <t>5      семестр  13/1/2   недель</t>
  </si>
  <si>
    <t>Освоение профессии по должности служащего 23369 «Кассир»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</si>
</sst>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4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i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2" fillId="0" borderId="0">
      <alignment vertical="top"/>
    </xf>
    <xf numFmtId="0" fontId="1" fillId="0" borderId="0"/>
  </cellStyleXfs>
  <cellXfs count="630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1" fillId="0" borderId="0" xfId="4" applyFont="1"/>
    <xf numFmtId="0" fontId="22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5" fillId="0" borderId="0" xfId="4" applyFont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>
      <alignment horizont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29" fillId="0" borderId="0" xfId="4" applyFont="1" applyFill="1" applyBorder="1" applyAlignment="1">
      <alignment horizontal="center" vertical="center"/>
    </xf>
    <xf numFmtId="0" fontId="12" fillId="0" borderId="34" xfId="4" applyFont="1" applyFill="1" applyBorder="1" applyAlignment="1">
      <alignment horizontal="center" vertical="center"/>
    </xf>
    <xf numFmtId="1" fontId="12" fillId="0" borderId="34" xfId="4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textRotation="90" wrapText="1"/>
    </xf>
    <xf numFmtId="0" fontId="11" fillId="0" borderId="17" xfId="0" applyNumberFormat="1" applyFont="1" applyFill="1" applyBorder="1" applyAlignment="1" applyProtection="1">
      <alignment horizontal="center" textRotation="90" wrapText="1"/>
    </xf>
    <xf numFmtId="0" fontId="11" fillId="0" borderId="14" xfId="0" applyNumberFormat="1" applyFont="1" applyFill="1" applyBorder="1" applyAlignment="1" applyProtection="1">
      <alignment horizontal="center" textRotation="90" wrapText="1"/>
    </xf>
    <xf numFmtId="0" fontId="11" fillId="0" borderId="3" xfId="0" applyNumberFormat="1" applyFont="1" applyFill="1" applyBorder="1" applyAlignment="1" applyProtection="1">
      <alignment horizontal="center" textRotation="90" wrapText="1"/>
    </xf>
    <xf numFmtId="0" fontId="12" fillId="0" borderId="52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/>
    <xf numFmtId="0" fontId="11" fillId="0" borderId="11" xfId="0" applyFont="1" applyFill="1" applyBorder="1" applyAlignment="1">
      <alignment horizontal="left" vertical="center"/>
    </xf>
    <xf numFmtId="3" fontId="33" fillId="0" borderId="13" xfId="5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/>
    <xf numFmtId="0" fontId="34" fillId="0" borderId="1" xfId="5" applyFont="1" applyFill="1" applyBorder="1" applyAlignment="1" applyProtection="1">
      <alignment horizontal="center" vertical="center"/>
    </xf>
    <xf numFmtId="0" fontId="12" fillId="0" borderId="1" xfId="5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58" xfId="0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5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wrapText="1"/>
    </xf>
    <xf numFmtId="0" fontId="13" fillId="0" borderId="0" xfId="0" applyFont="1" applyFill="1" applyBorder="1"/>
    <xf numFmtId="0" fontId="11" fillId="0" borderId="1" xfId="0" applyNumberFormat="1" applyFont="1" applyFill="1" applyBorder="1" applyAlignment="1" applyProtection="1">
      <alignment horizontal="center" vertical="center"/>
    </xf>
    <xf numFmtId="0" fontId="28" fillId="0" borderId="0" xfId="0" applyFont="1" applyFill="1"/>
    <xf numFmtId="0" fontId="28" fillId="0" borderId="0" xfId="0" applyFont="1" applyFill="1" applyBorder="1"/>
    <xf numFmtId="0" fontId="33" fillId="0" borderId="1" xfId="5" applyFont="1" applyFill="1" applyBorder="1" applyAlignment="1" applyProtection="1">
      <alignment horizontal="center" vertical="center"/>
    </xf>
    <xf numFmtId="0" fontId="36" fillId="0" borderId="1" xfId="5" applyFont="1" applyFill="1" applyBorder="1" applyAlignment="1" applyProtection="1">
      <alignment horizontal="center" vertical="center"/>
    </xf>
    <xf numFmtId="0" fontId="12" fillId="0" borderId="57" xfId="0" applyFont="1" applyFill="1" applyBorder="1" applyAlignment="1">
      <alignment horizontal="left" vertical="center"/>
    </xf>
    <xf numFmtId="0" fontId="25" fillId="0" borderId="34" xfId="0" applyFont="1" applyFill="1" applyBorder="1"/>
    <xf numFmtId="0" fontId="12" fillId="0" borderId="34" xfId="5" applyFont="1" applyFill="1" applyBorder="1" applyAlignment="1" applyProtection="1">
      <alignment horizontal="center" vertical="center"/>
    </xf>
    <xf numFmtId="0" fontId="12" fillId="0" borderId="34" xfId="0" applyFont="1" applyFill="1" applyBorder="1" applyAlignment="1" applyProtection="1">
      <alignment horizontal="center" vertical="center"/>
    </xf>
    <xf numFmtId="0" fontId="35" fillId="0" borderId="34" xfId="5" applyFont="1" applyFill="1" applyBorder="1" applyAlignment="1" applyProtection="1">
      <alignment horizontal="center" vertical="center"/>
    </xf>
    <xf numFmtId="0" fontId="12" fillId="0" borderId="34" xfId="0" applyNumberFormat="1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>
      <alignment wrapText="1"/>
    </xf>
    <xf numFmtId="0" fontId="31" fillId="0" borderId="54" xfId="0" applyFont="1" applyFill="1" applyBorder="1" applyAlignment="1">
      <alignment vertical="top" wrapText="1"/>
    </xf>
    <xf numFmtId="0" fontId="13" fillId="0" borderId="0" xfId="0" applyFont="1" applyFill="1" applyAlignment="1"/>
    <xf numFmtId="0" fontId="30" fillId="0" borderId="28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center" vertical="center" wrapText="1"/>
    </xf>
    <xf numFmtId="1" fontId="12" fillId="0" borderId="12" xfId="4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center"/>
    </xf>
    <xf numFmtId="1" fontId="12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30" fillId="0" borderId="53" xfId="0" applyFont="1" applyFill="1" applyBorder="1" applyAlignment="1">
      <alignment horizontal="center" wrapText="1"/>
    </xf>
    <xf numFmtId="1" fontId="12" fillId="0" borderId="30" xfId="4" applyNumberFormat="1" applyFont="1" applyFill="1" applyBorder="1" applyAlignment="1">
      <alignment horizontal="center" vertical="center"/>
    </xf>
    <xf numFmtId="1" fontId="12" fillId="0" borderId="30" xfId="4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wrapText="1"/>
    </xf>
    <xf numFmtId="0" fontId="12" fillId="0" borderId="30" xfId="4" applyFont="1" applyFill="1" applyBorder="1" applyAlignment="1">
      <alignment horizontal="center"/>
    </xf>
    <xf numFmtId="0" fontId="12" fillId="0" borderId="49" xfId="4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 wrapText="1"/>
    </xf>
    <xf numFmtId="0" fontId="24" fillId="0" borderId="30" xfId="0" applyFont="1" applyFill="1" applyBorder="1" applyAlignment="1">
      <alignment horizontal="center" wrapText="1"/>
    </xf>
    <xf numFmtId="0" fontId="12" fillId="0" borderId="45" xfId="5" applyFont="1" applyFill="1" applyBorder="1" applyAlignment="1" applyProtection="1">
      <alignment horizontal="center" vertical="center"/>
    </xf>
    <xf numFmtId="0" fontId="11" fillId="0" borderId="45" xfId="5" applyFont="1" applyFill="1" applyBorder="1" applyAlignment="1" applyProtection="1">
      <alignment horizontal="center" vertical="center"/>
    </xf>
    <xf numFmtId="0" fontId="12" fillId="0" borderId="47" xfId="5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3" fontId="12" fillId="0" borderId="56" xfId="6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25" fillId="0" borderId="30" xfId="0" applyFont="1" applyFill="1" applyBorder="1"/>
    <xf numFmtId="0" fontId="34" fillId="0" borderId="36" xfId="5" applyFont="1" applyFill="1" applyBorder="1" applyAlignment="1" applyProtection="1">
      <alignment horizontal="center" vertical="center"/>
    </xf>
    <xf numFmtId="0" fontId="34" fillId="0" borderId="30" xfId="5" applyFont="1" applyFill="1" applyBorder="1" applyAlignment="1" applyProtection="1">
      <alignment horizontal="center" vertical="center"/>
    </xf>
    <xf numFmtId="0" fontId="12" fillId="0" borderId="49" xfId="5" applyFont="1" applyFill="1" applyBorder="1" applyAlignment="1" applyProtection="1">
      <alignment horizontal="center" vertical="center"/>
    </xf>
    <xf numFmtId="0" fontId="12" fillId="0" borderId="30" xfId="0" applyNumberFormat="1" applyFont="1" applyFill="1" applyBorder="1" applyAlignment="1" applyProtection="1">
      <alignment horizontal="center" vertical="center"/>
    </xf>
    <xf numFmtId="0" fontId="31" fillId="0" borderId="14" xfId="0" applyFont="1" applyFill="1" applyBorder="1"/>
    <xf numFmtId="3" fontId="33" fillId="0" borderId="17" xfId="5" applyNumberFormat="1" applyFont="1" applyFill="1" applyBorder="1" applyAlignment="1" applyProtection="1">
      <alignment horizontal="center" vertical="center"/>
    </xf>
    <xf numFmtId="3" fontId="33" fillId="0" borderId="5" xfId="5" applyNumberFormat="1" applyFont="1" applyFill="1" applyBorder="1" applyAlignment="1" applyProtection="1">
      <alignment horizontal="center" vertical="center"/>
    </xf>
    <xf numFmtId="3" fontId="12" fillId="0" borderId="1" xfId="6" applyNumberFormat="1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3" fontId="12" fillId="0" borderId="30" xfId="6" applyNumberFormat="1" applyFont="1" applyFill="1" applyBorder="1" applyAlignment="1">
      <alignment horizontal="center" vertical="center"/>
    </xf>
    <xf numFmtId="0" fontId="12" fillId="0" borderId="30" xfId="6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6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34" xfId="5" applyFont="1" applyFill="1" applyBorder="1" applyAlignment="1" applyProtection="1">
      <alignment horizontal="center" vertical="center"/>
    </xf>
    <xf numFmtId="0" fontId="18" fillId="0" borderId="46" xfId="0" applyFont="1" applyBorder="1" applyAlignment="1">
      <alignment horizontal="justify" vertical="center" wrapText="1"/>
    </xf>
    <xf numFmtId="0" fontId="34" fillId="0" borderId="4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44" xfId="0" applyFont="1" applyBorder="1" applyAlignment="1">
      <alignment horizontal="justify" vertical="center" wrapText="1"/>
    </xf>
    <xf numFmtId="0" fontId="34" fillId="0" borderId="44" xfId="0" applyFont="1" applyBorder="1" applyAlignment="1">
      <alignment horizontal="left" vertical="center" wrapText="1"/>
    </xf>
    <xf numFmtId="0" fontId="18" fillId="0" borderId="5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1" xfId="4" applyFont="1" applyFill="1" applyBorder="1" applyAlignment="1" applyProtection="1">
      <alignment horizontal="center" vertical="center"/>
      <protection locked="0"/>
    </xf>
    <xf numFmtId="0" fontId="18" fillId="0" borderId="1" xfId="4" applyFont="1" applyFill="1" applyBorder="1" applyAlignment="1" applyProtection="1">
      <alignment horizontal="center" vertical="center"/>
      <protection locked="0"/>
    </xf>
    <xf numFmtId="0" fontId="21" fillId="0" borderId="1" xfId="4" applyFont="1" applyFill="1" applyBorder="1" applyAlignment="1" applyProtection="1">
      <alignment horizontal="center" vertical="center"/>
      <protection locked="0"/>
    </xf>
    <xf numFmtId="0" fontId="21" fillId="0" borderId="45" xfId="4" applyFont="1" applyFill="1" applyBorder="1" applyAlignment="1" applyProtection="1">
      <alignment horizontal="center" vertical="center"/>
      <protection locked="0"/>
    </xf>
    <xf numFmtId="0" fontId="18" fillId="0" borderId="45" xfId="4" applyFont="1" applyFill="1" applyBorder="1" applyAlignment="1" applyProtection="1">
      <alignment horizontal="center" vertical="center"/>
      <protection locked="0"/>
    </xf>
    <xf numFmtId="1" fontId="18" fillId="0" borderId="30" xfId="4" applyNumberFormat="1" applyFont="1" applyFill="1" applyBorder="1" applyAlignment="1">
      <alignment horizontal="center" vertical="center"/>
    </xf>
    <xf numFmtId="1" fontId="21" fillId="0" borderId="1" xfId="4" applyNumberFormat="1" applyFont="1" applyFill="1" applyBorder="1" applyAlignment="1">
      <alignment horizontal="center" vertical="center"/>
    </xf>
    <xf numFmtId="1" fontId="18" fillId="0" borderId="1" xfId="4" applyNumberFormat="1" applyFont="1" applyFill="1" applyBorder="1" applyAlignment="1">
      <alignment horizontal="center" vertical="center"/>
    </xf>
    <xf numFmtId="1" fontId="18" fillId="0" borderId="1" xfId="4" applyNumberFormat="1" applyFont="1" applyFill="1" applyBorder="1" applyAlignment="1">
      <alignment horizontal="center"/>
    </xf>
    <xf numFmtId="0" fontId="21" fillId="0" borderId="1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/>
    </xf>
    <xf numFmtId="0" fontId="21" fillId="0" borderId="34" xfId="4" applyFont="1" applyFill="1" applyBorder="1" applyAlignment="1">
      <alignment horizontal="center" vertical="center"/>
    </xf>
    <xf numFmtId="0" fontId="18" fillId="0" borderId="34" xfId="4" applyFont="1" applyFill="1" applyBorder="1" applyAlignment="1">
      <alignment horizontal="center" vertical="center"/>
    </xf>
    <xf numFmtId="0" fontId="39" fillId="0" borderId="15" xfId="0" applyFont="1" applyBorder="1" applyAlignment="1">
      <alignment vertical="center" wrapText="1"/>
    </xf>
    <xf numFmtId="1" fontId="18" fillId="0" borderId="34" xfId="4" applyNumberFormat="1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164" fontId="18" fillId="0" borderId="30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42" fillId="0" borderId="0" xfId="0" applyFont="1" applyFill="1"/>
    <xf numFmtId="0" fontId="12" fillId="0" borderId="7" xfId="0" applyNumberFormat="1" applyFont="1" applyFill="1" applyBorder="1" applyAlignment="1" applyProtection="1">
      <alignment horizontal="center" vertical="center"/>
    </xf>
    <xf numFmtId="0" fontId="18" fillId="0" borderId="62" xfId="0" applyFont="1" applyBorder="1" applyAlignment="1">
      <alignment horizontal="justify" vertical="center" wrapText="1"/>
    </xf>
    <xf numFmtId="0" fontId="34" fillId="0" borderId="62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34" fillId="0" borderId="24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9" fillId="0" borderId="51" xfId="4" applyFont="1" applyFill="1" applyBorder="1" applyAlignment="1" applyProtection="1">
      <alignment horizontal="center" vertical="center"/>
      <protection locked="0"/>
    </xf>
    <xf numFmtId="0" fontId="19" fillId="0" borderId="37" xfId="0" applyFont="1" applyFill="1" applyBorder="1" applyAlignment="1">
      <alignment horizontal="center" wrapText="1"/>
    </xf>
    <xf numFmtId="0" fontId="38" fillId="0" borderId="1" xfId="0" applyFont="1" applyFill="1" applyBorder="1" applyAlignment="1" applyProtection="1">
      <alignment vertical="top"/>
    </xf>
    <xf numFmtId="0" fontId="18" fillId="0" borderId="45" xfId="4" applyFont="1" applyFill="1" applyBorder="1" applyAlignment="1">
      <alignment horizontal="center" vertical="center"/>
    </xf>
    <xf numFmtId="0" fontId="18" fillId="0" borderId="47" xfId="4" applyFont="1" applyFill="1" applyBorder="1" applyAlignment="1">
      <alignment horizontal="center" vertical="center"/>
    </xf>
    <xf numFmtId="0" fontId="18" fillId="0" borderId="66" xfId="4" applyFont="1" applyFill="1" applyBorder="1" applyAlignment="1">
      <alignment horizontal="center" vertical="center"/>
    </xf>
    <xf numFmtId="3" fontId="33" fillId="0" borderId="18" xfId="5" applyNumberFormat="1" applyFont="1" applyFill="1" applyBorder="1" applyAlignment="1" applyProtection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 wrapText="1"/>
    </xf>
    <xf numFmtId="0" fontId="26" fillId="0" borderId="48" xfId="6" applyFont="1" applyFill="1" applyBorder="1" applyAlignment="1">
      <alignment horizontal="center" vertical="center"/>
    </xf>
    <xf numFmtId="0" fontId="26" fillId="0" borderId="21" xfId="6" applyFont="1" applyFill="1" applyBorder="1" applyAlignment="1">
      <alignment horizontal="center" vertical="center"/>
    </xf>
    <xf numFmtId="3" fontId="33" fillId="0" borderId="12" xfId="5" applyNumberFormat="1" applyFont="1" applyFill="1" applyBorder="1" applyAlignment="1" applyProtection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2" fillId="0" borderId="56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vertical="center" wrapText="1"/>
    </xf>
    <xf numFmtId="0" fontId="37" fillId="0" borderId="41" xfId="0" applyFont="1" applyBorder="1" applyAlignment="1">
      <alignment horizontal="justify" vertical="center" wrapText="1"/>
    </xf>
    <xf numFmtId="0" fontId="14" fillId="0" borderId="74" xfId="0" applyFont="1" applyFill="1" applyBorder="1" applyAlignment="1">
      <alignment vertical="top" wrapText="1"/>
    </xf>
    <xf numFmtId="0" fontId="39" fillId="0" borderId="46" xfId="0" applyFont="1" applyBorder="1" applyAlignment="1">
      <alignment vertical="center" wrapText="1"/>
    </xf>
    <xf numFmtId="0" fontId="39" fillId="0" borderId="44" xfId="0" applyFont="1" applyBorder="1" applyAlignment="1">
      <alignment vertical="center" wrapText="1"/>
    </xf>
    <xf numFmtId="0" fontId="19" fillId="0" borderId="36" xfId="4" applyFont="1" applyFill="1" applyBorder="1" applyAlignment="1" applyProtection="1">
      <alignment horizontal="center" vertical="center"/>
      <protection locked="0"/>
    </xf>
    <xf numFmtId="0" fontId="19" fillId="0" borderId="39" xfId="4" applyFont="1" applyFill="1" applyBorder="1" applyAlignment="1" applyProtection="1">
      <alignment horizontal="center" vertical="center"/>
      <protection locked="0"/>
    </xf>
    <xf numFmtId="0" fontId="18" fillId="0" borderId="63" xfId="4" applyFont="1" applyFill="1" applyBorder="1" applyAlignment="1" applyProtection="1">
      <alignment horizontal="center" vertical="center"/>
      <protection locked="0"/>
    </xf>
    <xf numFmtId="0" fontId="12" fillId="0" borderId="35" xfId="4" applyFont="1" applyFill="1" applyBorder="1" applyAlignment="1" applyProtection="1">
      <alignment horizontal="center" vertical="center"/>
      <protection locked="0"/>
    </xf>
    <xf numFmtId="0" fontId="26" fillId="0" borderId="35" xfId="4" applyFont="1" applyFill="1" applyBorder="1" applyAlignment="1" applyProtection="1">
      <alignment horizontal="center" vertical="center"/>
      <protection locked="0"/>
    </xf>
    <xf numFmtId="164" fontId="18" fillId="0" borderId="34" xfId="0" applyNumberFormat="1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8" fillId="0" borderId="34" xfId="0" applyFont="1" applyFill="1" applyBorder="1" applyAlignment="1" applyProtection="1">
      <alignment vertical="top"/>
    </xf>
    <xf numFmtId="164" fontId="18" fillId="0" borderId="63" xfId="0" applyNumberFormat="1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 wrapText="1"/>
    </xf>
    <xf numFmtId="0" fontId="18" fillId="0" borderId="63" xfId="0" applyFont="1" applyFill="1" applyBorder="1" applyAlignment="1" applyProtection="1">
      <alignment horizontal="center" vertical="top"/>
    </xf>
    <xf numFmtId="1" fontId="18" fillId="0" borderId="63" xfId="4" applyNumberFormat="1" applyFont="1" applyFill="1" applyBorder="1" applyAlignment="1">
      <alignment horizontal="center" vertical="center"/>
    </xf>
    <xf numFmtId="1" fontId="18" fillId="0" borderId="63" xfId="4" applyNumberFormat="1" applyFont="1" applyFill="1" applyBorder="1" applyAlignment="1">
      <alignment horizontal="center"/>
    </xf>
    <xf numFmtId="1" fontId="12" fillId="0" borderId="19" xfId="4" applyNumberFormat="1" applyFont="1" applyFill="1" applyBorder="1" applyAlignment="1">
      <alignment horizontal="center" vertical="center"/>
    </xf>
    <xf numFmtId="1" fontId="12" fillId="0" borderId="66" xfId="4" applyNumberFormat="1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  <xf numFmtId="0" fontId="12" fillId="0" borderId="69" xfId="4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wrapText="1"/>
    </xf>
    <xf numFmtId="0" fontId="29" fillId="0" borderId="35" xfId="0" applyFont="1" applyFill="1" applyBorder="1" applyAlignment="1" applyProtection="1">
      <alignment vertical="top"/>
    </xf>
    <xf numFmtId="0" fontId="26" fillId="0" borderId="35" xfId="4" applyFont="1" applyFill="1" applyBorder="1" applyAlignment="1">
      <alignment horizontal="center" vertical="center"/>
    </xf>
    <xf numFmtId="0" fontId="12" fillId="0" borderId="35" xfId="4" applyFont="1" applyFill="1" applyBorder="1" applyAlignment="1">
      <alignment horizontal="center" vertical="center"/>
    </xf>
    <xf numFmtId="0" fontId="12" fillId="0" borderId="70" xfId="4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top" wrapText="1"/>
    </xf>
    <xf numFmtId="0" fontId="37" fillId="0" borderId="67" xfId="0" applyFont="1" applyBorder="1" applyAlignment="1">
      <alignment horizontal="justify" vertical="center" wrapText="1"/>
    </xf>
    <xf numFmtId="0" fontId="12" fillId="0" borderId="73" xfId="4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>
      <alignment wrapText="1"/>
    </xf>
    <xf numFmtId="0" fontId="37" fillId="0" borderId="42" xfId="0" applyFont="1" applyBorder="1" applyAlignment="1">
      <alignment horizontal="justify" vertical="center" wrapText="1"/>
    </xf>
    <xf numFmtId="0" fontId="18" fillId="0" borderId="64" xfId="4" applyFont="1" applyFill="1" applyBorder="1" applyAlignment="1" applyProtection="1">
      <alignment horizontal="center" vertical="center"/>
      <protection locked="0"/>
    </xf>
    <xf numFmtId="0" fontId="26" fillId="0" borderId="71" xfId="4" applyFont="1" applyFill="1" applyBorder="1" applyAlignment="1" applyProtection="1">
      <alignment horizontal="center" vertical="center"/>
      <protection locked="0"/>
    </xf>
    <xf numFmtId="0" fontId="18" fillId="0" borderId="65" xfId="4" applyFont="1" applyFill="1" applyBorder="1" applyAlignment="1" applyProtection="1">
      <alignment horizontal="center" vertical="center"/>
      <protection locked="0"/>
    </xf>
    <xf numFmtId="0" fontId="34" fillId="0" borderId="24" xfId="0" applyFont="1" applyBorder="1" applyAlignment="1">
      <alignment horizontal="justify" vertical="center" wrapText="1"/>
    </xf>
    <xf numFmtId="3" fontId="11" fillId="0" borderId="11" xfId="0" applyNumberFormat="1" applyFont="1" applyFill="1" applyBorder="1" applyAlignment="1" applyProtection="1">
      <alignment horizontal="center" vertical="center" wrapText="1"/>
    </xf>
    <xf numFmtId="0" fontId="12" fillId="0" borderId="71" xfId="4" applyFont="1" applyFill="1" applyBorder="1" applyAlignment="1">
      <alignment horizontal="center" vertical="center"/>
    </xf>
    <xf numFmtId="1" fontId="12" fillId="0" borderId="49" xfId="4" applyNumberFormat="1" applyFont="1" applyFill="1" applyBorder="1" applyAlignment="1">
      <alignment horizontal="center" vertical="center"/>
    </xf>
    <xf numFmtId="1" fontId="18" fillId="0" borderId="49" xfId="4" applyNumberFormat="1" applyFont="1" applyFill="1" applyBorder="1" applyAlignment="1">
      <alignment horizontal="center" vertical="center"/>
    </xf>
    <xf numFmtId="1" fontId="18" fillId="0" borderId="45" xfId="4" applyNumberFormat="1" applyFont="1" applyFill="1" applyBorder="1" applyAlignment="1">
      <alignment horizontal="center" vertical="center"/>
    </xf>
    <xf numFmtId="1" fontId="18" fillId="0" borderId="47" xfId="4" applyNumberFormat="1" applyFont="1" applyFill="1" applyBorder="1" applyAlignment="1">
      <alignment horizontal="center" vertical="center"/>
    </xf>
    <xf numFmtId="1" fontId="12" fillId="0" borderId="49" xfId="4" applyNumberFormat="1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 wrapText="1"/>
    </xf>
    <xf numFmtId="0" fontId="12" fillId="0" borderId="58" xfId="0" applyNumberFormat="1" applyFont="1" applyFill="1" applyBorder="1" applyAlignment="1" applyProtection="1">
      <alignment horizontal="center" vertical="center" textRotation="90" wrapText="1"/>
    </xf>
    <xf numFmtId="0" fontId="12" fillId="0" borderId="66" xfId="0" applyNumberFormat="1" applyFont="1" applyFill="1" applyBorder="1" applyAlignment="1" applyProtection="1">
      <alignment horizontal="center" vertical="center" wrapText="1"/>
    </xf>
    <xf numFmtId="0" fontId="12" fillId="0" borderId="41" xfId="0" applyNumberFormat="1" applyFont="1" applyFill="1" applyBorder="1" applyAlignment="1" applyProtection="1">
      <alignment horizontal="center" vertical="center"/>
    </xf>
    <xf numFmtId="3" fontId="33" fillId="0" borderId="16" xfId="5" applyNumberFormat="1" applyFont="1" applyFill="1" applyBorder="1" applyAlignment="1" applyProtection="1">
      <alignment horizontal="center" vertical="center"/>
    </xf>
    <xf numFmtId="0" fontId="12" fillId="0" borderId="58" xfId="0" applyNumberFormat="1" applyFont="1" applyFill="1" applyBorder="1" applyAlignment="1" applyProtection="1">
      <alignment horizontal="center" vertical="center"/>
    </xf>
    <xf numFmtId="0" fontId="12" fillId="0" borderId="66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/>
    </xf>
    <xf numFmtId="0" fontId="11" fillId="0" borderId="66" xfId="0" applyNumberFormat="1" applyFont="1" applyFill="1" applyBorder="1" applyAlignment="1" applyProtection="1">
      <alignment horizontal="center" vertical="center"/>
    </xf>
    <xf numFmtId="0" fontId="12" fillId="0" borderId="68" xfId="0" applyNumberFormat="1" applyFont="1" applyFill="1" applyBorder="1" applyAlignment="1" applyProtection="1">
      <alignment horizontal="center" vertical="center"/>
    </xf>
    <xf numFmtId="0" fontId="12" fillId="0" borderId="69" xfId="0" applyNumberFormat="1" applyFont="1" applyFill="1" applyBorder="1" applyAlignment="1" applyProtection="1">
      <alignment horizontal="center" vertical="center"/>
    </xf>
    <xf numFmtId="0" fontId="18" fillId="0" borderId="57" xfId="0" applyFont="1" applyBorder="1" applyAlignment="1">
      <alignment horizontal="center" vertical="center"/>
    </xf>
    <xf numFmtId="1" fontId="18" fillId="0" borderId="27" xfId="4" applyNumberFormat="1" applyFont="1" applyFill="1" applyBorder="1" applyAlignment="1">
      <alignment horizontal="center"/>
    </xf>
    <xf numFmtId="1" fontId="18" fillId="0" borderId="58" xfId="4" applyNumberFormat="1" applyFont="1" applyFill="1" applyBorder="1" applyAlignment="1">
      <alignment horizontal="center"/>
    </xf>
    <xf numFmtId="0" fontId="18" fillId="0" borderId="58" xfId="4" applyFont="1" applyFill="1" applyBorder="1" applyAlignment="1">
      <alignment horizontal="center"/>
    </xf>
    <xf numFmtId="0" fontId="18" fillId="0" borderId="58" xfId="4" applyFont="1" applyFill="1" applyBorder="1" applyAlignment="1">
      <alignment horizontal="center" vertical="center"/>
    </xf>
    <xf numFmtId="0" fontId="18" fillId="0" borderId="68" xfId="4" applyFont="1" applyFill="1" applyBorder="1" applyAlignment="1">
      <alignment horizontal="center" vertical="center"/>
    </xf>
    <xf numFmtId="0" fontId="12" fillId="0" borderId="28" xfId="4" applyFont="1" applyFill="1" applyBorder="1" applyAlignment="1">
      <alignment horizontal="center" vertical="center"/>
    </xf>
    <xf numFmtId="1" fontId="12" fillId="0" borderId="57" xfId="4" applyNumberFormat="1" applyFont="1" applyFill="1" applyBorder="1" applyAlignment="1">
      <alignment horizontal="center" vertical="center"/>
    </xf>
    <xf numFmtId="1" fontId="12" fillId="0" borderId="72" xfId="4" applyNumberFormat="1" applyFont="1" applyFill="1" applyBorder="1" applyAlignment="1">
      <alignment horizontal="center" vertical="center"/>
    </xf>
    <xf numFmtId="1" fontId="18" fillId="0" borderId="57" xfId="4" applyNumberFormat="1" applyFont="1" applyFill="1" applyBorder="1" applyAlignment="1">
      <alignment horizontal="center" vertical="center"/>
    </xf>
    <xf numFmtId="1" fontId="18" fillId="0" borderId="58" xfId="4" applyNumberFormat="1" applyFont="1" applyFill="1" applyBorder="1" applyAlignment="1">
      <alignment horizontal="center" vertical="center"/>
    </xf>
    <xf numFmtId="1" fontId="18" fillId="0" borderId="68" xfId="4" applyNumberFormat="1" applyFont="1" applyFill="1" applyBorder="1" applyAlignment="1">
      <alignment horizontal="center" vertical="center"/>
    </xf>
    <xf numFmtId="1" fontId="12" fillId="0" borderId="69" xfId="4" applyNumberFormat="1" applyFont="1" applyFill="1" applyBorder="1" applyAlignment="1">
      <alignment horizontal="center" vertical="center"/>
    </xf>
    <xf numFmtId="1" fontId="26" fillId="0" borderId="57" xfId="4" applyNumberFormat="1" applyFont="1" applyFill="1" applyBorder="1" applyAlignment="1">
      <alignment horizontal="center"/>
    </xf>
    <xf numFmtId="0" fontId="24" fillId="0" borderId="72" xfId="0" applyFont="1" applyFill="1" applyBorder="1" applyAlignment="1">
      <alignment horizontal="center" wrapText="1"/>
    </xf>
    <xf numFmtId="1" fontId="18" fillId="0" borderId="65" xfId="4" applyNumberFormat="1" applyFont="1" applyFill="1" applyBorder="1" applyAlignment="1">
      <alignment horizontal="center" vertical="center"/>
    </xf>
    <xf numFmtId="0" fontId="12" fillId="0" borderId="25" xfId="0" applyNumberFormat="1" applyFont="1" applyFill="1" applyBorder="1" applyAlignment="1" applyProtection="1">
      <alignment horizontal="center" vertical="center"/>
    </xf>
    <xf numFmtId="164" fontId="12" fillId="0" borderId="58" xfId="4" applyNumberFormat="1" applyFont="1" applyFill="1" applyBorder="1" applyAlignment="1" applyProtection="1">
      <alignment horizontal="center" vertical="center"/>
      <protection locked="0"/>
    </xf>
    <xf numFmtId="1" fontId="18" fillId="0" borderId="19" xfId="4" applyNumberFormat="1" applyFont="1" applyFill="1" applyBorder="1" applyAlignment="1">
      <alignment horizontal="center"/>
    </xf>
    <xf numFmtId="1" fontId="18" fillId="0" borderId="66" xfId="4" applyNumberFormat="1" applyFont="1" applyFill="1" applyBorder="1" applyAlignment="1">
      <alignment horizontal="center"/>
    </xf>
    <xf numFmtId="0" fontId="18" fillId="0" borderId="66" xfId="4" applyFont="1" applyFill="1" applyBorder="1" applyAlignment="1">
      <alignment horizontal="center"/>
    </xf>
    <xf numFmtId="0" fontId="18" fillId="0" borderId="69" xfId="4" applyFont="1" applyFill="1" applyBorder="1" applyAlignment="1">
      <alignment horizontal="center" vertical="center"/>
    </xf>
    <xf numFmtId="1" fontId="18" fillId="0" borderId="72" xfId="4" applyNumberFormat="1" applyFont="1" applyFill="1" applyBorder="1" applyAlignment="1">
      <alignment horizontal="center" vertical="center"/>
    </xf>
    <xf numFmtId="1" fontId="18" fillId="0" borderId="66" xfId="4" applyNumberFormat="1" applyFont="1" applyFill="1" applyBorder="1" applyAlignment="1">
      <alignment horizontal="center" vertical="center"/>
    </xf>
    <xf numFmtId="1" fontId="18" fillId="0" borderId="69" xfId="4" applyNumberFormat="1" applyFont="1" applyFill="1" applyBorder="1" applyAlignment="1">
      <alignment horizontal="center" vertical="center"/>
    </xf>
    <xf numFmtId="1" fontId="12" fillId="0" borderId="57" xfId="4" applyNumberFormat="1" applyFont="1" applyFill="1" applyBorder="1" applyAlignment="1">
      <alignment horizontal="center"/>
    </xf>
    <xf numFmtId="1" fontId="12" fillId="0" borderId="72" xfId="4" applyNumberFormat="1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1" fillId="0" borderId="47" xfId="5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8" xfId="6" applyFont="1" applyFill="1" applyBorder="1" applyAlignment="1">
      <alignment horizontal="center" vertical="center"/>
    </xf>
    <xf numFmtId="0" fontId="12" fillId="0" borderId="66" xfId="6" applyFont="1" applyFill="1" applyBorder="1" applyAlignment="1">
      <alignment horizontal="center" vertical="center"/>
    </xf>
    <xf numFmtId="164" fontId="12" fillId="0" borderId="66" xfId="4" applyNumberFormat="1" applyFont="1" applyFill="1" applyBorder="1" applyAlignment="1" applyProtection="1">
      <alignment horizontal="center" vertical="center"/>
      <protection locked="0"/>
    </xf>
    <xf numFmtId="1" fontId="18" fillId="0" borderId="27" xfId="4" applyNumberFormat="1" applyFont="1" applyFill="1" applyBorder="1" applyAlignment="1">
      <alignment horizontal="center" vertical="center"/>
    </xf>
    <xf numFmtId="1" fontId="18" fillId="0" borderId="19" xfId="4" applyNumberFormat="1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31" fillId="8" borderId="15" xfId="0" applyFont="1" applyFill="1" applyBorder="1" applyAlignment="1">
      <alignment wrapText="1"/>
    </xf>
    <xf numFmtId="0" fontId="31" fillId="9" borderId="15" xfId="0" applyFont="1" applyFill="1" applyBorder="1" applyAlignment="1">
      <alignment wrapText="1"/>
    </xf>
    <xf numFmtId="0" fontId="31" fillId="9" borderId="32" xfId="0" applyFont="1" applyFill="1" applyBorder="1" applyAlignment="1">
      <alignment wrapText="1"/>
    </xf>
    <xf numFmtId="0" fontId="41" fillId="0" borderId="54" xfId="0" applyFont="1" applyFill="1" applyBorder="1" applyAlignment="1">
      <alignment horizontal="center" vertical="top" wrapText="1"/>
    </xf>
    <xf numFmtId="0" fontId="39" fillId="0" borderId="26" xfId="0" applyFont="1" applyBorder="1" applyAlignment="1">
      <alignment vertical="center" wrapText="1"/>
    </xf>
    <xf numFmtId="1" fontId="12" fillId="0" borderId="47" xfId="4" applyNumberFormat="1" applyFont="1" applyFill="1" applyBorder="1" applyAlignment="1">
      <alignment horizontal="center" vertical="center"/>
    </xf>
    <xf numFmtId="1" fontId="12" fillId="0" borderId="68" xfId="4" applyNumberFormat="1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wrapText="1"/>
    </xf>
    <xf numFmtId="0" fontId="12" fillId="8" borderId="17" xfId="4" applyFont="1" applyFill="1" applyBorder="1" applyAlignment="1">
      <alignment horizontal="center" vertical="center"/>
    </xf>
    <xf numFmtId="0" fontId="12" fillId="8" borderId="14" xfId="4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1" fontId="12" fillId="8" borderId="14" xfId="4" applyNumberFormat="1" applyFont="1" applyFill="1" applyBorder="1" applyAlignment="1">
      <alignment horizontal="center" vertical="center"/>
    </xf>
    <xf numFmtId="1" fontId="12" fillId="8" borderId="4" xfId="4" applyNumberFormat="1" applyFont="1" applyFill="1" applyBorder="1" applyAlignment="1">
      <alignment horizontal="center" vertical="center"/>
    </xf>
    <xf numFmtId="1" fontId="12" fillId="8" borderId="16" xfId="4" applyNumberFormat="1" applyFont="1" applyFill="1" applyBorder="1" applyAlignment="1">
      <alignment horizontal="center" vertical="center"/>
    </xf>
    <xf numFmtId="1" fontId="12" fillId="8" borderId="3" xfId="4" applyNumberFormat="1" applyFont="1" applyFill="1" applyBorder="1" applyAlignment="1">
      <alignment horizontal="center" vertical="center"/>
    </xf>
    <xf numFmtId="1" fontId="26" fillId="8" borderId="14" xfId="4" applyNumberFormat="1" applyFont="1" applyFill="1" applyBorder="1" applyAlignment="1">
      <alignment horizontal="center" vertical="center"/>
    </xf>
    <xf numFmtId="1" fontId="29" fillId="8" borderId="3" xfId="4" applyNumberFormat="1" applyFont="1" applyFill="1" applyBorder="1" applyAlignment="1">
      <alignment horizontal="center" vertical="center"/>
    </xf>
    <xf numFmtId="0" fontId="11" fillId="0" borderId="36" xfId="4" applyFont="1" applyFill="1" applyBorder="1" applyAlignment="1">
      <alignment horizontal="center" vertical="center"/>
    </xf>
    <xf numFmtId="0" fontId="12" fillId="0" borderId="51" xfId="4" applyFont="1" applyFill="1" applyBorder="1" applyAlignment="1">
      <alignment horizontal="center" vertical="center"/>
    </xf>
    <xf numFmtId="0" fontId="12" fillId="0" borderId="26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2" fillId="0" borderId="36" xfId="4" applyFont="1" applyFill="1" applyBorder="1" applyAlignment="1">
      <alignment horizontal="center" vertical="center"/>
    </xf>
    <xf numFmtId="1" fontId="12" fillId="0" borderId="36" xfId="4" applyNumberFormat="1" applyFont="1" applyFill="1" applyBorder="1" applyAlignment="1">
      <alignment horizontal="center"/>
    </xf>
    <xf numFmtId="1" fontId="11" fillId="0" borderId="51" xfId="4" applyNumberFormat="1" applyFont="1" applyFill="1" applyBorder="1" applyAlignment="1">
      <alignment horizontal="center"/>
    </xf>
    <xf numFmtId="1" fontId="11" fillId="0" borderId="75" xfId="4" applyNumberFormat="1" applyFont="1" applyFill="1" applyBorder="1" applyAlignment="1">
      <alignment horizontal="center"/>
    </xf>
    <xf numFmtId="1" fontId="11" fillId="0" borderId="52" xfId="4" applyNumberFormat="1" applyFont="1" applyFill="1" applyBorder="1" applyAlignment="1">
      <alignment horizontal="center"/>
    </xf>
    <xf numFmtId="1" fontId="11" fillId="0" borderId="36" xfId="4" applyNumberFormat="1" applyFont="1" applyFill="1" applyBorder="1" applyAlignment="1">
      <alignment horizontal="center"/>
    </xf>
    <xf numFmtId="1" fontId="12" fillId="0" borderId="52" xfId="4" applyNumberFormat="1" applyFont="1" applyFill="1" applyBorder="1" applyAlignment="1">
      <alignment horizontal="center"/>
    </xf>
    <xf numFmtId="1" fontId="12" fillId="0" borderId="75" xfId="4" applyNumberFormat="1" applyFont="1" applyFill="1" applyBorder="1" applyAlignment="1">
      <alignment horizontal="center"/>
    </xf>
    <xf numFmtId="0" fontId="12" fillId="9" borderId="14" xfId="4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2" fillId="9" borderId="17" xfId="4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wrapText="1"/>
    </xf>
    <xf numFmtId="0" fontId="12" fillId="9" borderId="14" xfId="0" applyFont="1" applyFill="1" applyBorder="1" applyAlignment="1">
      <alignment horizontal="center" wrapText="1"/>
    </xf>
    <xf numFmtId="0" fontId="12" fillId="9" borderId="4" xfId="0" applyFont="1" applyFill="1" applyBorder="1" applyAlignment="1">
      <alignment horizontal="center" wrapText="1"/>
    </xf>
    <xf numFmtId="0" fontId="12" fillId="9" borderId="16" xfId="0" applyFont="1" applyFill="1" applyBorder="1" applyAlignment="1">
      <alignment horizontal="center" wrapText="1"/>
    </xf>
    <xf numFmtId="0" fontId="12" fillId="9" borderId="3" xfId="0" applyFont="1" applyFill="1" applyBorder="1" applyAlignment="1">
      <alignment horizontal="center" wrapText="1"/>
    </xf>
    <xf numFmtId="1" fontId="12" fillId="9" borderId="14" xfId="4" applyNumberFormat="1" applyFont="1" applyFill="1" applyBorder="1" applyAlignment="1">
      <alignment horizontal="center"/>
    </xf>
    <xf numFmtId="1" fontId="26" fillId="9" borderId="14" xfId="4" applyNumberFormat="1" applyFont="1" applyFill="1" applyBorder="1" applyAlignment="1">
      <alignment horizontal="center"/>
    </xf>
    <xf numFmtId="1" fontId="12" fillId="9" borderId="3" xfId="4" applyNumberFormat="1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 wrapText="1"/>
    </xf>
    <xf numFmtId="0" fontId="25" fillId="0" borderId="26" xfId="0" applyFont="1" applyFill="1" applyBorder="1" applyAlignment="1">
      <alignment wrapText="1"/>
    </xf>
    <xf numFmtId="0" fontId="31" fillId="8" borderId="5" xfId="0" applyFont="1" applyFill="1" applyBorder="1" applyAlignment="1">
      <alignment wrapText="1"/>
    </xf>
    <xf numFmtId="0" fontId="18" fillId="8" borderId="17" xfId="0" applyFont="1" applyFill="1" applyBorder="1" applyAlignment="1">
      <alignment horizontal="center" vertical="center"/>
    </xf>
    <xf numFmtId="164" fontId="18" fillId="8" borderId="14" xfId="0" applyNumberFormat="1" applyFont="1" applyFill="1" applyBorder="1" applyAlignment="1">
      <alignment horizontal="center" vertical="center"/>
    </xf>
    <xf numFmtId="1" fontId="18" fillId="8" borderId="14" xfId="4" applyNumberFormat="1" applyFont="1" applyFill="1" applyBorder="1" applyAlignment="1">
      <alignment horizontal="center" vertical="center"/>
    </xf>
    <xf numFmtId="1" fontId="18" fillId="8" borderId="14" xfId="4" applyNumberFormat="1" applyFont="1" applyFill="1" applyBorder="1" applyAlignment="1">
      <alignment horizontal="center"/>
    </xf>
    <xf numFmtId="1" fontId="19" fillId="8" borderId="4" xfId="4" applyNumberFormat="1" applyFont="1" applyFill="1" applyBorder="1" applyAlignment="1">
      <alignment horizontal="center" vertical="center"/>
    </xf>
    <xf numFmtId="1" fontId="19" fillId="8" borderId="16" xfId="4" applyNumberFormat="1" applyFont="1" applyFill="1" applyBorder="1" applyAlignment="1">
      <alignment horizontal="center" vertical="center"/>
    </xf>
    <xf numFmtId="1" fontId="19" fillId="8" borderId="3" xfId="4" applyNumberFormat="1" applyFont="1" applyFill="1" applyBorder="1" applyAlignment="1">
      <alignment horizontal="center" vertical="center"/>
    </xf>
    <xf numFmtId="1" fontId="19" fillId="8" borderId="16" xfId="4" applyNumberFormat="1" applyFont="1" applyFill="1" applyBorder="1" applyAlignment="1">
      <alignment horizontal="center"/>
    </xf>
    <xf numFmtId="1" fontId="19" fillId="8" borderId="14" xfId="4" applyNumberFormat="1" applyFont="1" applyFill="1" applyBorder="1" applyAlignment="1">
      <alignment horizontal="center"/>
    </xf>
    <xf numFmtId="1" fontId="38" fillId="8" borderId="3" xfId="4" applyNumberFormat="1" applyFont="1" applyFill="1" applyBorder="1" applyAlignment="1">
      <alignment horizontal="center"/>
    </xf>
    <xf numFmtId="1" fontId="21" fillId="8" borderId="16" xfId="4" applyNumberFormat="1" applyFont="1" applyFill="1" applyBorder="1" applyAlignment="1">
      <alignment horizontal="center"/>
    </xf>
    <xf numFmtId="1" fontId="11" fillId="8" borderId="3" xfId="4" applyNumberFormat="1" applyFont="1" applyFill="1" applyBorder="1" applyAlignment="1">
      <alignment horizontal="center"/>
    </xf>
    <xf numFmtId="1" fontId="18" fillId="0" borderId="51" xfId="4" applyNumberFormat="1" applyFont="1" applyFill="1" applyBorder="1" applyAlignment="1">
      <alignment horizontal="center" vertical="center"/>
    </xf>
    <xf numFmtId="1" fontId="18" fillId="0" borderId="75" xfId="4" applyNumberFormat="1" applyFont="1" applyFill="1" applyBorder="1" applyAlignment="1">
      <alignment horizontal="center" vertical="center"/>
    </xf>
    <xf numFmtId="1" fontId="18" fillId="0" borderId="52" xfId="4" applyNumberFormat="1" applyFont="1" applyFill="1" applyBorder="1" applyAlignment="1">
      <alignment horizontal="center" vertical="center"/>
    </xf>
    <xf numFmtId="1" fontId="18" fillId="0" borderId="36" xfId="4" applyNumberFormat="1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wrapText="1"/>
    </xf>
    <xf numFmtId="0" fontId="31" fillId="9" borderId="5" xfId="0" applyFont="1" applyFill="1" applyBorder="1" applyAlignment="1">
      <alignment wrapText="1"/>
    </xf>
    <xf numFmtId="0" fontId="18" fillId="9" borderId="17" xfId="0" applyFont="1" applyFill="1" applyBorder="1" applyAlignment="1">
      <alignment horizontal="center" vertical="center"/>
    </xf>
    <xf numFmtId="164" fontId="18" fillId="9" borderId="14" xfId="0" applyNumberFormat="1" applyFont="1" applyFill="1" applyBorder="1" applyAlignment="1">
      <alignment horizontal="center" vertical="center"/>
    </xf>
    <xf numFmtId="1" fontId="18" fillId="9" borderId="14" xfId="4" applyNumberFormat="1" applyFont="1" applyFill="1" applyBorder="1" applyAlignment="1">
      <alignment horizontal="center" vertical="center"/>
    </xf>
    <xf numFmtId="1" fontId="18" fillId="9" borderId="4" xfId="4" applyNumberFormat="1" applyFont="1" applyFill="1" applyBorder="1" applyAlignment="1">
      <alignment horizontal="center" vertical="center"/>
    </xf>
    <xf numFmtId="1" fontId="18" fillId="9" borderId="16" xfId="4" applyNumberFormat="1" applyFont="1" applyFill="1" applyBorder="1" applyAlignment="1">
      <alignment horizontal="center" vertical="center"/>
    </xf>
    <xf numFmtId="1" fontId="18" fillId="9" borderId="3" xfId="4" applyNumberFormat="1" applyFont="1" applyFill="1" applyBorder="1" applyAlignment="1">
      <alignment horizontal="center" vertical="center"/>
    </xf>
    <xf numFmtId="1" fontId="21" fillId="9" borderId="3" xfId="4" applyNumberFormat="1" applyFont="1" applyFill="1" applyBorder="1" applyAlignment="1">
      <alignment horizontal="center" vertical="center"/>
    </xf>
    <xf numFmtId="1" fontId="21" fillId="9" borderId="16" xfId="4" applyNumberFormat="1" applyFont="1" applyFill="1" applyBorder="1" applyAlignment="1">
      <alignment horizontal="center"/>
    </xf>
    <xf numFmtId="1" fontId="18" fillId="9" borderId="14" xfId="4" applyNumberFormat="1" applyFont="1" applyFill="1" applyBorder="1" applyAlignment="1">
      <alignment horizontal="center"/>
    </xf>
    <xf numFmtId="1" fontId="12" fillId="9" borderId="3" xfId="4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3" fillId="0" borderId="0" xfId="0" applyFont="1" applyFill="1"/>
    <xf numFmtId="0" fontId="11" fillId="0" borderId="6" xfId="4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vertical="center" wrapText="1"/>
    </xf>
    <xf numFmtId="0" fontId="19" fillId="0" borderId="2" xfId="4" applyFont="1" applyFill="1" applyBorder="1" applyAlignment="1">
      <alignment horizontal="center" vertical="center"/>
    </xf>
    <xf numFmtId="0" fontId="19" fillId="0" borderId="10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41" fillId="0" borderId="61" xfId="0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1" fontId="18" fillId="0" borderId="14" xfId="4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" fontId="18" fillId="0" borderId="4" xfId="4" applyNumberFormat="1" applyFont="1" applyFill="1" applyBorder="1" applyAlignment="1">
      <alignment horizontal="center" vertical="center"/>
    </xf>
    <xf numFmtId="1" fontId="18" fillId="0" borderId="16" xfId="4" applyNumberFormat="1" applyFont="1" applyFill="1" applyBorder="1" applyAlignment="1">
      <alignment horizontal="center" vertical="center"/>
    </xf>
    <xf numFmtId="1" fontId="18" fillId="0" borderId="3" xfId="4" applyNumberFormat="1" applyFont="1" applyFill="1" applyBorder="1" applyAlignment="1">
      <alignment horizontal="center" vertical="center"/>
    </xf>
    <xf numFmtId="1" fontId="19" fillId="0" borderId="3" xfId="4" applyNumberFormat="1" applyFont="1" applyFill="1" applyBorder="1" applyAlignment="1">
      <alignment horizontal="center" vertical="center"/>
    </xf>
    <xf numFmtId="1" fontId="19" fillId="0" borderId="14" xfId="4" applyNumberFormat="1" applyFont="1" applyFill="1" applyBorder="1" applyAlignment="1">
      <alignment horizontal="center" vertical="center"/>
    </xf>
    <xf numFmtId="1" fontId="12" fillId="0" borderId="3" xfId="4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horizontal="justify" vertical="center" wrapText="1"/>
    </xf>
    <xf numFmtId="0" fontId="18" fillId="0" borderId="29" xfId="4" applyFont="1" applyFill="1" applyBorder="1" applyAlignment="1">
      <alignment horizontal="center" vertical="center"/>
    </xf>
    <xf numFmtId="0" fontId="18" fillId="0" borderId="36" xfId="4" applyFont="1" applyFill="1" applyBorder="1" applyAlignment="1">
      <alignment horizontal="center" vertical="center"/>
    </xf>
    <xf numFmtId="0" fontId="18" fillId="0" borderId="51" xfId="4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top" wrapText="1"/>
    </xf>
    <xf numFmtId="0" fontId="31" fillId="0" borderId="76" xfId="0" applyFont="1" applyFill="1" applyBorder="1" applyAlignment="1">
      <alignment vertical="top" wrapText="1"/>
    </xf>
    <xf numFmtId="0" fontId="31" fillId="9" borderId="16" xfId="0" applyFont="1" applyFill="1" applyBorder="1" applyAlignment="1">
      <alignment wrapText="1"/>
    </xf>
    <xf numFmtId="0" fontId="31" fillId="9" borderId="14" xfId="0" applyFont="1" applyFill="1" applyBorder="1" applyAlignment="1">
      <alignment wrapText="1"/>
    </xf>
    <xf numFmtId="0" fontId="18" fillId="9" borderId="17" xfId="4" applyFont="1" applyFill="1" applyBorder="1" applyAlignment="1">
      <alignment horizontal="center" vertical="center"/>
    </xf>
    <xf numFmtId="0" fontId="18" fillId="9" borderId="14" xfId="4" applyFont="1" applyFill="1" applyBorder="1" applyAlignment="1">
      <alignment horizontal="center" vertical="center"/>
    </xf>
    <xf numFmtId="0" fontId="18" fillId="9" borderId="4" xfId="4" applyFont="1" applyFill="1" applyBorder="1" applyAlignment="1">
      <alignment horizontal="center" vertical="center"/>
    </xf>
    <xf numFmtId="0" fontId="18" fillId="9" borderId="14" xfId="4" applyFont="1" applyFill="1" applyBorder="1" applyAlignment="1">
      <alignment horizontal="center"/>
    </xf>
    <xf numFmtId="1" fontId="21" fillId="9" borderId="16" xfId="4" applyNumberFormat="1" applyFont="1" applyFill="1" applyBorder="1" applyAlignment="1">
      <alignment horizontal="center" vertical="center"/>
    </xf>
    <xf numFmtId="1" fontId="14" fillId="7" borderId="3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wrapText="1"/>
    </xf>
    <xf numFmtId="0" fontId="25" fillId="0" borderId="36" xfId="0" applyFont="1" applyFill="1" applyBorder="1" applyAlignment="1">
      <alignment vertical="center" wrapText="1"/>
    </xf>
    <xf numFmtId="0" fontId="19" fillId="7" borderId="14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justify" vertical="center" wrapText="1"/>
    </xf>
    <xf numFmtId="0" fontId="33" fillId="0" borderId="15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3" fontId="12" fillId="0" borderId="46" xfId="6" applyNumberFormat="1" applyFont="1" applyFill="1" applyBorder="1" applyAlignment="1">
      <alignment horizontal="center" vertical="center"/>
    </xf>
    <xf numFmtId="164" fontId="12" fillId="0" borderId="48" xfId="4" applyNumberFormat="1" applyFont="1" applyFill="1" applyBorder="1" applyAlignment="1" applyProtection="1">
      <alignment horizontal="center" vertical="center"/>
      <protection locked="0"/>
    </xf>
    <xf numFmtId="164" fontId="12" fillId="0" borderId="21" xfId="4" applyNumberFormat="1" applyFont="1" applyFill="1" applyBorder="1" applyAlignment="1" applyProtection="1">
      <alignment horizontal="center" vertical="center"/>
      <protection locked="0"/>
    </xf>
    <xf numFmtId="164" fontId="11" fillId="0" borderId="21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164" fontId="12" fillId="0" borderId="23" xfId="4" applyNumberFormat="1" applyFont="1" applyFill="1" applyBorder="1" applyAlignment="1" applyProtection="1">
      <alignment horizontal="center" vertical="center"/>
      <protection locked="0"/>
    </xf>
    <xf numFmtId="0" fontId="12" fillId="0" borderId="27" xfId="6" applyFont="1" applyFill="1" applyBorder="1" applyAlignment="1">
      <alignment horizontal="center" vertical="center"/>
    </xf>
    <xf numFmtId="0" fontId="12" fillId="0" borderId="19" xfId="6" applyFont="1" applyFill="1" applyBorder="1" applyAlignment="1">
      <alignment horizontal="center" vertical="center"/>
    </xf>
    <xf numFmtId="0" fontId="12" fillId="0" borderId="49" xfId="0" applyNumberFormat="1" applyFont="1" applyFill="1" applyBorder="1" applyAlignment="1" applyProtection="1">
      <alignment horizontal="center" vertical="center"/>
    </xf>
    <xf numFmtId="0" fontId="12" fillId="0" borderId="45" xfId="0" applyNumberFormat="1" applyFont="1" applyFill="1" applyBorder="1" applyAlignment="1" applyProtection="1">
      <alignment horizontal="center" vertical="center"/>
    </xf>
    <xf numFmtId="0" fontId="11" fillId="0" borderId="45" xfId="0" applyNumberFormat="1" applyFont="1" applyFill="1" applyBorder="1" applyAlignment="1" applyProtection="1">
      <alignment horizontal="center" vertical="center"/>
    </xf>
    <xf numFmtId="0" fontId="12" fillId="0" borderId="47" xfId="0" applyNumberFormat="1" applyFont="1" applyFill="1" applyBorder="1" applyAlignment="1" applyProtection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0" fontId="12" fillId="0" borderId="63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" fontId="11" fillId="0" borderId="12" xfId="0" applyNumberFormat="1" applyFont="1" applyFill="1" applyBorder="1" applyAlignment="1" applyProtection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1" fontId="11" fillId="0" borderId="35" xfId="4" applyNumberFormat="1" applyFont="1" applyFill="1" applyBorder="1" applyAlignment="1">
      <alignment horizontal="center" vertical="center"/>
    </xf>
    <xf numFmtId="1" fontId="11" fillId="0" borderId="71" xfId="4" applyNumberFormat="1" applyFont="1" applyFill="1" applyBorder="1" applyAlignment="1">
      <alignment horizontal="center" vertical="center"/>
    </xf>
    <xf numFmtId="1" fontId="11" fillId="0" borderId="28" xfId="4" applyNumberFormat="1" applyFont="1" applyFill="1" applyBorder="1" applyAlignment="1">
      <alignment horizontal="center" vertical="center"/>
    </xf>
    <xf numFmtId="1" fontId="11" fillId="0" borderId="70" xfId="4" applyNumberFormat="1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1" fillId="0" borderId="45" xfId="4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" fontId="11" fillId="0" borderId="1" xfId="4" applyNumberFormat="1" applyFont="1" applyFill="1" applyBorder="1" applyAlignment="1">
      <alignment horizontal="center"/>
    </xf>
    <xf numFmtId="1" fontId="11" fillId="0" borderId="45" xfId="4" applyNumberFormat="1" applyFont="1" applyFill="1" applyBorder="1" applyAlignment="1">
      <alignment horizontal="center"/>
    </xf>
    <xf numFmtId="1" fontId="11" fillId="0" borderId="58" xfId="4" applyNumberFormat="1" applyFont="1" applyFill="1" applyBorder="1" applyAlignment="1">
      <alignment horizontal="center"/>
    </xf>
    <xf numFmtId="1" fontId="11" fillId="0" borderId="66" xfId="4" applyNumberFormat="1" applyFont="1" applyFill="1" applyBorder="1" applyAlignment="1">
      <alignment horizontal="center"/>
    </xf>
    <xf numFmtId="1" fontId="29" fillId="0" borderId="58" xfId="4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0" fontId="33" fillId="0" borderId="66" xfId="0" applyFont="1" applyFill="1" applyBorder="1" applyAlignment="1">
      <alignment horizontal="center" wrapText="1"/>
    </xf>
    <xf numFmtId="0" fontId="41" fillId="0" borderId="59" xfId="0" applyFont="1" applyFill="1" applyBorder="1" applyAlignment="1">
      <alignment wrapText="1"/>
    </xf>
    <xf numFmtId="0" fontId="18" fillId="0" borderId="48" xfId="4" applyFont="1" applyFill="1" applyBorder="1" applyAlignment="1">
      <alignment horizontal="center"/>
    </xf>
    <xf numFmtId="0" fontId="18" fillId="0" borderId="48" xfId="4" applyFont="1" applyFill="1" applyBorder="1" applyAlignment="1">
      <alignment horizontal="center" vertical="center"/>
    </xf>
    <xf numFmtId="0" fontId="18" fillId="0" borderId="30" xfId="4" applyFont="1" applyFill="1" applyBorder="1" applyAlignment="1">
      <alignment horizontal="center" vertical="center"/>
    </xf>
    <xf numFmtId="0" fontId="18" fillId="0" borderId="21" xfId="4" applyFont="1" applyFill="1" applyBorder="1" applyAlignment="1">
      <alignment horizontal="center" vertical="center"/>
    </xf>
    <xf numFmtId="0" fontId="18" fillId="0" borderId="23" xfId="4" applyFont="1" applyFill="1" applyBorder="1" applyAlignment="1">
      <alignment horizontal="center" vertical="center"/>
    </xf>
    <xf numFmtId="0" fontId="19" fillId="8" borderId="17" xfId="4" applyFont="1" applyFill="1" applyBorder="1" applyAlignment="1">
      <alignment horizontal="center" vertical="center"/>
    </xf>
    <xf numFmtId="0" fontId="19" fillId="8" borderId="14" xfId="4" applyFont="1" applyFill="1" applyBorder="1" applyAlignment="1">
      <alignment horizontal="center" vertical="center"/>
    </xf>
    <xf numFmtId="0" fontId="18" fillId="8" borderId="14" xfId="4" applyFont="1" applyFill="1" applyBorder="1" applyAlignment="1">
      <alignment horizontal="center" vertical="center"/>
    </xf>
    <xf numFmtId="1" fontId="18" fillId="8" borderId="4" xfId="4" applyNumberFormat="1" applyFont="1" applyFill="1" applyBorder="1" applyAlignment="1">
      <alignment horizontal="center" vertical="center"/>
    </xf>
    <xf numFmtId="0" fontId="18" fillId="0" borderId="17" xfId="4" applyFont="1" applyFill="1" applyBorder="1" applyAlignment="1">
      <alignment horizontal="center" vertical="center"/>
    </xf>
    <xf numFmtId="0" fontId="18" fillId="0" borderId="14" xfId="4" applyFont="1" applyFill="1" applyBorder="1" applyAlignment="1">
      <alignment horizontal="center" vertical="center"/>
    </xf>
    <xf numFmtId="0" fontId="18" fillId="0" borderId="49" xfId="4" applyFont="1" applyFill="1" applyBorder="1" applyAlignment="1">
      <alignment horizontal="center" vertical="center"/>
    </xf>
    <xf numFmtId="0" fontId="18" fillId="8" borderId="17" xfId="4" applyFont="1" applyFill="1" applyBorder="1" applyAlignment="1">
      <alignment horizontal="center" vertical="center"/>
    </xf>
    <xf numFmtId="0" fontId="18" fillId="8" borderId="4" xfId="4" applyFont="1" applyFill="1" applyBorder="1" applyAlignment="1">
      <alignment horizontal="center" vertical="center"/>
    </xf>
    <xf numFmtId="0" fontId="18" fillId="9" borderId="16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1" fontId="18" fillId="0" borderId="44" xfId="0" applyNumberFormat="1" applyFont="1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34" xfId="0" applyNumberFormat="1" applyFont="1" applyBorder="1" applyAlignment="1">
      <alignment horizontal="center" vertical="center"/>
    </xf>
    <xf numFmtId="1" fontId="18" fillId="0" borderId="48" xfId="0" applyNumberFormat="1" applyFont="1" applyBorder="1" applyAlignment="1">
      <alignment horizontal="center" vertical="center"/>
    </xf>
    <xf numFmtId="1" fontId="18" fillId="0" borderId="23" xfId="0" applyNumberFormat="1" applyFont="1" applyBorder="1" applyAlignment="1">
      <alignment horizontal="center" vertical="center"/>
    </xf>
    <xf numFmtId="1" fontId="18" fillId="0" borderId="62" xfId="0" applyNumberFormat="1" applyFont="1" applyBorder="1" applyAlignment="1">
      <alignment horizontal="center" vertical="center"/>
    </xf>
    <xf numFmtId="1" fontId="18" fillId="0" borderId="56" xfId="0" applyNumberFormat="1" applyFont="1" applyBorder="1" applyAlignment="1">
      <alignment horizontal="center" vertical="center"/>
    </xf>
    <xf numFmtId="1" fontId="41" fillId="7" borderId="12" xfId="0" applyNumberFormat="1" applyFont="1" applyFill="1" applyBorder="1" applyAlignment="1">
      <alignment horizontal="center" vertical="center"/>
    </xf>
    <xf numFmtId="0" fontId="31" fillId="7" borderId="60" xfId="0" applyFont="1" applyFill="1" applyBorder="1" applyAlignment="1">
      <alignment horizontal="left" vertical="top" wrapText="1"/>
    </xf>
    <xf numFmtId="0" fontId="40" fillId="7" borderId="12" xfId="0" applyFont="1" applyFill="1" applyBorder="1" applyAlignment="1">
      <alignment vertical="center" wrapText="1"/>
    </xf>
    <xf numFmtId="0" fontId="18" fillId="7" borderId="10" xfId="4" applyFont="1" applyFill="1" applyBorder="1" applyAlignment="1">
      <alignment horizontal="center" vertical="center"/>
    </xf>
    <xf numFmtId="0" fontId="18" fillId="7" borderId="8" xfId="4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wrapText="1"/>
    </xf>
    <xf numFmtId="0" fontId="30" fillId="0" borderId="1" xfId="0" applyFont="1" applyBorder="1" applyAlignment="1">
      <alignment horizontal="left" vertical="center" wrapText="1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0" borderId="31" xfId="4" applyNumberFormat="1" applyFont="1" applyFill="1" applyBorder="1" applyAlignment="1" applyProtection="1">
      <alignment horizontal="left" vertical="center"/>
      <protection locked="0"/>
    </xf>
    <xf numFmtId="49" fontId="18" fillId="5" borderId="31" xfId="4" applyNumberFormat="1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left" vertical="center"/>
      <protection locked="0"/>
    </xf>
    <xf numFmtId="49" fontId="19" fillId="2" borderId="31" xfId="4" applyNumberFormat="1" applyFont="1" applyFill="1" applyBorder="1" applyAlignment="1" applyProtection="1">
      <alignment horizontal="left" vertical="center"/>
      <protection locked="0"/>
    </xf>
    <xf numFmtId="14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20" fillId="2" borderId="31" xfId="4" applyNumberFormat="1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1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36" xfId="4" applyNumberFormat="1" applyFont="1" applyFill="1" applyBorder="1" applyAlignment="1" applyProtection="1">
      <alignment horizontal="center" vertical="center"/>
      <protection locked="0"/>
    </xf>
    <xf numFmtId="0" fontId="1" fillId="2" borderId="30" xfId="4" applyNumberFormat="1" applyFont="1" applyFill="1" applyBorder="1" applyAlignment="1" applyProtection="1">
      <alignment horizontal="center" vertical="center"/>
      <protection locked="0"/>
    </xf>
    <xf numFmtId="0" fontId="1" fillId="2" borderId="45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4" fillId="2" borderId="45" xfId="4" applyNumberFormat="1" applyFont="1" applyFill="1" applyBorder="1" applyAlignment="1" applyProtection="1">
      <alignment horizontal="center" vertical="center"/>
      <protection locked="0"/>
    </xf>
    <xf numFmtId="0" fontId="4" fillId="2" borderId="22" xfId="4" applyNumberFormat="1" applyFont="1" applyFill="1" applyBorder="1" applyAlignment="1" applyProtection="1">
      <alignment horizontal="center" vertical="center"/>
      <protection locked="0"/>
    </xf>
    <xf numFmtId="0" fontId="4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7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1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9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1" fillId="0" borderId="31" xfId="4" applyNumberFormat="1" applyFont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</xf>
    <xf numFmtId="0" fontId="4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5" borderId="1" xfId="4" applyNumberFormat="1" applyFont="1" applyFill="1" applyBorder="1" applyAlignment="1" applyProtection="1">
      <alignment horizontal="center" vertical="center"/>
      <protection locked="0"/>
    </xf>
    <xf numFmtId="0" fontId="28" fillId="2" borderId="45" xfId="4" applyNumberFormat="1" applyFont="1" applyFill="1" applyBorder="1" applyAlignment="1" applyProtection="1">
      <alignment horizontal="center" vertical="center"/>
      <protection locked="0"/>
    </xf>
    <xf numFmtId="0" fontId="28" fillId="2" borderId="22" xfId="4" applyNumberFormat="1" applyFont="1" applyFill="1" applyBorder="1" applyAlignment="1" applyProtection="1">
      <alignment horizontal="center" vertical="center"/>
      <protection locked="0"/>
    </xf>
    <xf numFmtId="0" fontId="28" fillId="2" borderId="21" xfId="4" applyNumberFormat="1" applyFont="1" applyFill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45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34" xfId="4" applyNumberFormat="1" applyFont="1" applyBorder="1" applyAlignment="1" applyProtection="1">
      <alignment horizontal="center" vertical="center" textRotation="90"/>
      <protection locked="0"/>
    </xf>
    <xf numFmtId="0" fontId="1" fillId="0" borderId="30" xfId="4" applyNumberFormat="1" applyFont="1" applyBorder="1" applyAlignment="1" applyProtection="1">
      <alignment horizontal="center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left" vertical="center"/>
    </xf>
    <xf numFmtId="1" fontId="12" fillId="0" borderId="12" xfId="4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wrapText="1"/>
    </xf>
    <xf numFmtId="0" fontId="11" fillId="0" borderId="38" xfId="0" applyNumberFormat="1" applyFont="1" applyFill="1" applyBorder="1" applyAlignment="1" applyProtection="1">
      <alignment horizontal="center" wrapText="1"/>
    </xf>
    <xf numFmtId="0" fontId="11" fillId="0" borderId="7" xfId="0" applyNumberFormat="1" applyFont="1" applyFill="1" applyBorder="1" applyAlignment="1" applyProtection="1">
      <alignment horizontal="center" wrapText="1"/>
    </xf>
    <xf numFmtId="0" fontId="11" fillId="0" borderId="32" xfId="0" applyNumberFormat="1" applyFont="1" applyFill="1" applyBorder="1" applyAlignment="1" applyProtection="1">
      <alignment horizontal="center" wrapText="1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0" fontId="11" fillId="0" borderId="40" xfId="0" applyNumberFormat="1" applyFont="1" applyFill="1" applyBorder="1" applyAlignment="1" applyProtection="1">
      <alignment horizontal="left" vertical="top" wrapText="1"/>
    </xf>
    <xf numFmtId="0" fontId="11" fillId="0" borderId="38" xfId="0" applyNumberFormat="1" applyFont="1" applyFill="1" applyBorder="1" applyAlignment="1" applyProtection="1">
      <alignment horizontal="left" vertical="top" wrapText="1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33" xfId="0" applyNumberFormat="1" applyFont="1" applyFill="1" applyBorder="1" applyAlignment="1" applyProtection="1">
      <alignment horizontal="left" vertical="top" wrapText="1"/>
    </xf>
    <xf numFmtId="0" fontId="0" fillId="0" borderId="25" xfId="0" applyFill="1" applyBorder="1" applyAlignment="1"/>
    <xf numFmtId="0" fontId="0" fillId="0" borderId="0" xfId="0" applyFill="1" applyAlignment="1"/>
    <xf numFmtId="0" fontId="0" fillId="0" borderId="33" xfId="0" applyFill="1" applyBorder="1" applyAlignment="1"/>
    <xf numFmtId="0" fontId="0" fillId="0" borderId="41" xfId="0" applyFill="1" applyBorder="1" applyAlignment="1"/>
    <xf numFmtId="0" fontId="0" fillId="0" borderId="7" xfId="0" applyFill="1" applyBorder="1" applyAlignment="1"/>
    <xf numFmtId="0" fontId="0" fillId="0" borderId="32" xfId="0" applyFill="1" applyBorder="1" applyAlignment="1"/>
    <xf numFmtId="0" fontId="11" fillId="0" borderId="37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46" xfId="0" applyNumberFormat="1" applyFont="1" applyFill="1" applyBorder="1" applyAlignment="1" applyProtection="1">
      <alignment horizontal="center" textRotation="90" wrapText="1"/>
    </xf>
    <xf numFmtId="0" fontId="11" fillId="0" borderId="44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3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textRotation="90" wrapText="1"/>
    </xf>
    <xf numFmtId="0" fontId="11" fillId="0" borderId="41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41" fillId="0" borderId="11" xfId="0" applyFont="1" applyFill="1" applyBorder="1" applyAlignment="1">
      <alignment horizontal="left"/>
    </xf>
    <xf numFmtId="0" fontId="41" fillId="0" borderId="17" xfId="0" applyFont="1" applyFill="1" applyBorder="1" applyAlignment="1">
      <alignment horizontal="left"/>
    </xf>
    <xf numFmtId="0" fontId="18" fillId="0" borderId="77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8" fillId="0" borderId="34" xfId="4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3 2 2" xfId="6" xr:uid="{00000000-0005-0000-0000-000004000000}"/>
    <cellStyle name="Обычный 4" xfId="4" xr:uid="{00000000-0005-0000-0000-000005000000}"/>
    <cellStyle name="Обычный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view="pageBreakPreview" topLeftCell="A5" zoomScaleNormal="70" zoomScaleSheetLayoutView="100" workbookViewId="0">
      <selection activeCell="AP31" sqref="AP31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8"/>
      <c r="R1" s="28"/>
      <c r="S1" s="28"/>
      <c r="T1" s="28"/>
      <c r="U1" s="28"/>
      <c r="V1" s="28"/>
      <c r="W1" s="28"/>
      <c r="X1" s="28"/>
      <c r="Y1" s="28"/>
      <c r="Z1" s="29" t="s">
        <v>188</v>
      </c>
      <c r="AA1" s="28"/>
      <c r="AB1" s="28"/>
      <c r="AC1" s="28"/>
      <c r="AD1" s="28"/>
      <c r="AE1" s="28"/>
      <c r="AF1" s="28"/>
      <c r="AG1" s="28"/>
      <c r="AH1" s="28"/>
      <c r="AI1" s="30"/>
      <c r="AJ1" s="24"/>
      <c r="AK1" s="24"/>
      <c r="AL1" s="24"/>
      <c r="AM1" s="24"/>
      <c r="AN1" s="24"/>
      <c r="AO1" s="24"/>
      <c r="AP1" s="24"/>
      <c r="AQ1" s="24"/>
      <c r="AR1" s="24"/>
      <c r="AS1" s="27"/>
      <c r="AT1" s="27"/>
      <c r="AU1" s="27"/>
      <c r="AV1" s="27"/>
      <c r="AW1" s="27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</row>
    <row r="2" spans="1:62" ht="13.5" customHeight="1" x14ac:dyDescent="0.25">
      <c r="A2" s="24"/>
      <c r="B2" s="24"/>
      <c r="C2" s="24"/>
      <c r="D2" s="60"/>
      <c r="E2" s="22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0" t="s">
        <v>151</v>
      </c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7"/>
      <c r="AV2" s="27"/>
      <c r="AW2" s="27"/>
      <c r="AX2" s="27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</row>
    <row r="3" spans="1:62" ht="13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0" t="s">
        <v>189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7"/>
      <c r="AT3" s="27"/>
      <c r="AU3" s="27"/>
      <c r="AV3" s="27"/>
      <c r="AW3" s="27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</row>
    <row r="4" spans="1:62" ht="35.2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</row>
    <row r="5" spans="1:62" ht="13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</row>
    <row r="6" spans="1:62" ht="13.5" customHeight="1" x14ac:dyDescent="0.25">
      <c r="A6" s="21" t="s">
        <v>194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1" t="s">
        <v>190</v>
      </c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3.5" customHeight="1" x14ac:dyDescent="0.25">
      <c r="A7" s="25" t="s">
        <v>195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 t="s">
        <v>196</v>
      </c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ht="24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</row>
    <row r="9" spans="1:62" ht="26.25" customHeight="1" x14ac:dyDescent="0.3">
      <c r="A9" s="24" t="s">
        <v>197</v>
      </c>
      <c r="B9" s="24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31" t="s">
        <v>206</v>
      </c>
      <c r="AK9" s="24"/>
      <c r="AL9" s="24"/>
      <c r="AM9" s="24"/>
      <c r="AN9" s="24"/>
      <c r="AO9" s="24"/>
      <c r="AP9" s="24"/>
      <c r="AQ9" s="25"/>
      <c r="AR9" s="24"/>
      <c r="AS9" s="24"/>
      <c r="AT9" s="24"/>
      <c r="AU9" s="24"/>
      <c r="AV9" s="24"/>
      <c r="AW9" s="24"/>
      <c r="AX9" s="24"/>
      <c r="AY9" s="24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</row>
    <row r="10" spans="1:62" ht="3.7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</row>
    <row r="11" spans="1:62" s="33" customFormat="1" ht="26.25" customHeight="1" x14ac:dyDescent="0.25">
      <c r="A11" s="32" t="s">
        <v>235</v>
      </c>
      <c r="B11" s="28"/>
      <c r="C11" s="28"/>
      <c r="D11" s="28"/>
      <c r="E11" s="28"/>
      <c r="F11" s="28"/>
      <c r="G11" s="28"/>
      <c r="H11" s="28" t="s">
        <v>333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32" t="s">
        <v>235</v>
      </c>
      <c r="AK11" s="28"/>
      <c r="AL11" s="28"/>
      <c r="AM11" s="28"/>
      <c r="AN11" s="28"/>
      <c r="AO11" s="28"/>
      <c r="AP11" s="28"/>
      <c r="AQ11" s="28"/>
      <c r="AR11" s="28"/>
      <c r="AS11" s="28" t="s">
        <v>333</v>
      </c>
      <c r="AT11" s="28"/>
      <c r="AU11" s="28"/>
      <c r="AV11" s="28"/>
      <c r="AW11" s="28"/>
      <c r="AX11" s="28"/>
      <c r="AY11" s="28"/>
    </row>
    <row r="12" spans="1:62" s="33" customFormat="1" ht="23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</row>
    <row r="13" spans="1:62" s="33" customFormat="1" ht="38.25" customHeight="1" x14ac:dyDescent="0.25">
      <c r="A13" s="512" t="s">
        <v>149</v>
      </c>
      <c r="B13" s="512"/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  <c r="AA13" s="512"/>
      <c r="AB13" s="512"/>
      <c r="AC13" s="512"/>
      <c r="AD13" s="512"/>
      <c r="AE13" s="512"/>
      <c r="AF13" s="512"/>
      <c r="AG13" s="512"/>
      <c r="AH13" s="512"/>
      <c r="AI13" s="512"/>
      <c r="AJ13" s="512"/>
      <c r="AK13" s="512"/>
      <c r="AL13" s="512"/>
      <c r="AM13" s="512"/>
      <c r="AN13" s="512"/>
      <c r="AO13" s="512"/>
      <c r="AP13" s="512"/>
      <c r="AQ13" s="512"/>
      <c r="AR13" s="512"/>
      <c r="AS13" s="512"/>
      <c r="AT13" s="512"/>
      <c r="AU13" s="512"/>
      <c r="AV13" s="512"/>
      <c r="AW13" s="24"/>
      <c r="AX13" s="24"/>
      <c r="AY13" s="24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</row>
    <row r="14" spans="1:62" s="33" customFormat="1" ht="13.5" customHeight="1" x14ac:dyDescent="0.25">
      <c r="A14" s="514" t="s">
        <v>150</v>
      </c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4"/>
      <c r="X14" s="514"/>
      <c r="Y14" s="514"/>
      <c r="Z14" s="514"/>
      <c r="AA14" s="514"/>
      <c r="AB14" s="514"/>
      <c r="AC14" s="514"/>
      <c r="AD14" s="514"/>
      <c r="AE14" s="514"/>
      <c r="AF14" s="514"/>
      <c r="AG14" s="514"/>
      <c r="AH14" s="514"/>
      <c r="AI14" s="514"/>
      <c r="AJ14" s="514"/>
      <c r="AK14" s="514"/>
      <c r="AL14" s="514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28"/>
      <c r="AX14" s="28"/>
      <c r="AY14" s="28"/>
    </row>
    <row r="15" spans="1:62" s="33" customFormat="1" ht="26.25" customHeight="1" x14ac:dyDescent="0.25">
      <c r="A15" s="515" t="s">
        <v>152</v>
      </c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15"/>
      <c r="AP15" s="515"/>
      <c r="AQ15" s="515"/>
      <c r="AR15" s="515"/>
      <c r="AS15" s="515"/>
      <c r="AT15" s="515"/>
      <c r="AU15" s="515"/>
      <c r="AV15" s="515"/>
      <c r="AW15" s="28"/>
      <c r="AX15" s="28"/>
      <c r="AY15" s="28"/>
    </row>
    <row r="16" spans="1:62" s="33" customFormat="1" ht="17.25" customHeight="1" x14ac:dyDescent="0.25">
      <c r="A16" s="513" t="s">
        <v>280</v>
      </c>
      <c r="B16" s="513"/>
      <c r="C16" s="513"/>
      <c r="D16" s="513"/>
      <c r="E16" s="513"/>
      <c r="F16" s="34"/>
      <c r="G16" s="511" t="s">
        <v>282</v>
      </c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11"/>
      <c r="AC16" s="511"/>
      <c r="AD16" s="511"/>
      <c r="AE16" s="511"/>
      <c r="AF16" s="511"/>
      <c r="AG16" s="511"/>
      <c r="AH16" s="511"/>
      <c r="AI16" s="511"/>
      <c r="AJ16" s="511"/>
      <c r="AK16" s="511"/>
      <c r="AL16" s="511"/>
      <c r="AM16" s="511"/>
      <c r="AN16" s="511"/>
      <c r="AO16" s="511"/>
      <c r="AP16" s="511"/>
      <c r="AQ16" s="511"/>
      <c r="AR16" s="511"/>
      <c r="AS16" s="511"/>
      <c r="AT16" s="511"/>
      <c r="AU16" s="511"/>
      <c r="AV16" s="511"/>
      <c r="AW16" s="28"/>
      <c r="AX16" s="28"/>
      <c r="AY16" s="28"/>
    </row>
    <row r="17" spans="1:62" ht="19.5" customHeight="1" x14ac:dyDescent="0.25">
      <c r="A17" s="503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3"/>
      <c r="AN17" s="503"/>
      <c r="AO17" s="503"/>
      <c r="AP17" s="503"/>
      <c r="AQ17" s="503"/>
      <c r="AR17" s="503"/>
      <c r="AS17" s="503"/>
      <c r="AT17" s="503"/>
      <c r="AU17" s="503"/>
      <c r="AV17" s="26"/>
      <c r="AW17" s="24"/>
      <c r="AX17" s="24"/>
      <c r="AY17" s="24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</row>
    <row r="18" spans="1:62" s="33" customFormat="1" ht="19.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506" t="s">
        <v>198</v>
      </c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6"/>
      <c r="AW18" s="24"/>
      <c r="AX18" s="24"/>
      <c r="AY18" s="24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</row>
    <row r="19" spans="1:62" s="33" customFormat="1" ht="13.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</row>
    <row r="20" spans="1:62" s="33" customFormat="1" ht="13.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 t="s">
        <v>199</v>
      </c>
      <c r="P20" s="22"/>
      <c r="Q20" s="22"/>
      <c r="R20" s="22"/>
      <c r="S20" s="22"/>
      <c r="T20" s="22"/>
      <c r="U20" s="22"/>
      <c r="V20" s="22"/>
      <c r="W20" s="35" t="s">
        <v>281</v>
      </c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</row>
    <row r="21" spans="1:62" s="33" customFormat="1" ht="13.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</row>
    <row r="22" spans="1:62" s="33" customFormat="1" ht="13.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 t="s">
        <v>200</v>
      </c>
      <c r="P22" s="22"/>
      <c r="Q22" s="22"/>
      <c r="R22" s="22"/>
      <c r="S22" s="22"/>
      <c r="T22" s="22"/>
      <c r="U22" s="22"/>
      <c r="V22" s="22"/>
      <c r="W22" s="35" t="s">
        <v>201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</row>
    <row r="23" spans="1:62" ht="13.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</row>
    <row r="24" spans="1:62" s="33" customFormat="1" ht="13.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 t="s">
        <v>202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507" t="s">
        <v>236</v>
      </c>
      <c r="AB24" s="507"/>
      <c r="AC24" s="507"/>
      <c r="AD24" s="507"/>
      <c r="AE24" s="507"/>
      <c r="AF24" s="28" t="s">
        <v>203</v>
      </c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</row>
    <row r="25" spans="1:62" ht="13.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</row>
    <row r="26" spans="1:62" ht="13.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 s="33" customFormat="1" ht="13.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 t="s">
        <v>204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508" t="s">
        <v>283</v>
      </c>
      <c r="AD27" s="509"/>
      <c r="AE27" s="509"/>
      <c r="AF27" s="509"/>
      <c r="AG27" s="509"/>
      <c r="AH27" s="35"/>
      <c r="AI27" s="510" t="s">
        <v>153</v>
      </c>
      <c r="AJ27" s="510"/>
      <c r="AK27" s="509">
        <v>437</v>
      </c>
      <c r="AL27" s="509"/>
      <c r="AM27" s="509"/>
      <c r="AN27" s="509"/>
      <c r="AO27" s="509"/>
      <c r="AP27" s="509"/>
      <c r="AQ27" s="35"/>
      <c r="AR27" s="35"/>
      <c r="AS27" s="35"/>
      <c r="AT27" s="35"/>
      <c r="AU27" s="35"/>
      <c r="AV27" s="35"/>
      <c r="AW27" s="35"/>
      <c r="AX27" s="35"/>
      <c r="AY27" s="35"/>
    </row>
    <row r="28" spans="1:62" ht="13.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</row>
    <row r="29" spans="1:62" ht="13.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 t="s">
        <v>237</v>
      </c>
      <c r="P29" s="35"/>
      <c r="Q29" s="35"/>
      <c r="R29" s="35"/>
      <c r="S29" s="504" t="s">
        <v>284</v>
      </c>
      <c r="T29" s="504"/>
      <c r="U29" s="504"/>
      <c r="V29" s="504"/>
      <c r="W29" s="504"/>
      <c r="X29" s="35"/>
      <c r="Y29" s="35"/>
      <c r="Z29" s="35"/>
      <c r="AA29" s="35" t="s">
        <v>205</v>
      </c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505" t="s">
        <v>262</v>
      </c>
      <c r="AO29" s="505"/>
      <c r="AP29" s="505"/>
      <c r="AQ29" s="505"/>
      <c r="AR29" s="505"/>
      <c r="AS29" s="35"/>
      <c r="AT29" s="35"/>
      <c r="AU29" s="35"/>
      <c r="AV29" s="35"/>
      <c r="AW29" s="35"/>
      <c r="AX29" s="35"/>
      <c r="AY29" s="35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</row>
    <row r="30" spans="1:62" ht="13.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62" ht="13.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62" ht="13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ht="13.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 ht="13.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ht="13.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ht="13.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ht="13.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ht="13.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ht="13.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 ht="13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13.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13.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ht="13.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ht="13.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ht="13.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ht="13.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ht="13.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ht="13.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ht="13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ht="13.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ht="13.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ht="13.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ht="13.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  <row r="54" spans="1:51" ht="13.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</row>
    <row r="55" spans="1:51" ht="13.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</row>
    <row r="56" spans="1:51" ht="13.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</row>
  </sheetData>
  <mergeCells count="14">
    <mergeCell ref="G16:AV16"/>
    <mergeCell ref="A13:AV13"/>
    <mergeCell ref="A16:E16"/>
    <mergeCell ref="A14:AV14"/>
    <mergeCell ref="A15:AV15"/>
    <mergeCell ref="A17:F17"/>
    <mergeCell ref="G17:AU17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I172"/>
  <sheetViews>
    <sheetView showGridLines="0" topLeftCell="A4" zoomScaleNormal="100" workbookViewId="0">
      <selection activeCell="AS111" sqref="AS111:BI111"/>
    </sheetView>
  </sheetViews>
  <sheetFormatPr defaultColWidth="14.6640625" defaultRowHeight="13.5" customHeight="1" x14ac:dyDescent="0.15"/>
  <cols>
    <col min="1" max="1" width="6.5" style="1" customWidth="1"/>
    <col min="2" max="9" width="3.33203125" style="1" customWidth="1"/>
    <col min="10" max="10" width="3.5" style="1" customWidth="1"/>
    <col min="11" max="61" width="3.33203125" style="1" customWidth="1"/>
    <col min="62" max="16384" width="14.6640625" style="1"/>
  </cols>
  <sheetData>
    <row r="1" spans="1:61" ht="7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 x14ac:dyDescent="0.25">
      <c r="A2" s="22" t="s">
        <v>332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61" ht="11.25" customHeight="1" x14ac:dyDescent="0.15">
      <c r="A3" s="559" t="s">
        <v>62</v>
      </c>
      <c r="B3" s="559" t="s">
        <v>63</v>
      </c>
      <c r="C3" s="559"/>
      <c r="D3" s="559"/>
      <c r="E3" s="559"/>
      <c r="F3" s="565" t="s">
        <v>64</v>
      </c>
      <c r="G3" s="559" t="s">
        <v>65</v>
      </c>
      <c r="H3" s="559"/>
      <c r="I3" s="559"/>
      <c r="J3" s="565" t="s">
        <v>66</v>
      </c>
      <c r="K3" s="559" t="s">
        <v>67</v>
      </c>
      <c r="L3" s="559"/>
      <c r="M3" s="559"/>
      <c r="N3" s="3"/>
      <c r="O3" s="559" t="s">
        <v>68</v>
      </c>
      <c r="P3" s="559"/>
      <c r="Q3" s="559"/>
      <c r="R3" s="559"/>
      <c r="S3" s="565" t="s">
        <v>69</v>
      </c>
      <c r="T3" s="559" t="s">
        <v>70</v>
      </c>
      <c r="U3" s="559"/>
      <c r="V3" s="559"/>
      <c r="W3" s="565" t="s">
        <v>71</v>
      </c>
      <c r="X3" s="559" t="s">
        <v>72</v>
      </c>
      <c r="Y3" s="559"/>
      <c r="Z3" s="559"/>
      <c r="AA3" s="565" t="s">
        <v>73</v>
      </c>
      <c r="AB3" s="559" t="s">
        <v>74</v>
      </c>
      <c r="AC3" s="559"/>
      <c r="AD3" s="559"/>
      <c r="AE3" s="559"/>
      <c r="AF3" s="565" t="s">
        <v>75</v>
      </c>
      <c r="AG3" s="559" t="s">
        <v>76</v>
      </c>
      <c r="AH3" s="559"/>
      <c r="AI3" s="559"/>
      <c r="AJ3" s="565" t="s">
        <v>77</v>
      </c>
      <c r="AK3" s="559" t="s">
        <v>78</v>
      </c>
      <c r="AL3" s="559"/>
      <c r="AM3" s="559"/>
      <c r="AN3" s="559"/>
      <c r="AO3" s="559" t="s">
        <v>79</v>
      </c>
      <c r="AP3" s="559"/>
      <c r="AQ3" s="559"/>
      <c r="AR3" s="559"/>
      <c r="AS3" s="565" t="s">
        <v>80</v>
      </c>
      <c r="AT3" s="559" t="s">
        <v>81</v>
      </c>
      <c r="AU3" s="559"/>
      <c r="AV3" s="559"/>
      <c r="AW3" s="565" t="s">
        <v>82</v>
      </c>
      <c r="AX3" s="559" t="s">
        <v>83</v>
      </c>
      <c r="AY3" s="559"/>
      <c r="AZ3" s="559"/>
      <c r="BA3" s="559"/>
    </row>
    <row r="4" spans="1:61" ht="60.75" customHeight="1" x14ac:dyDescent="0.15">
      <c r="A4" s="559"/>
      <c r="B4" s="15" t="s">
        <v>84</v>
      </c>
      <c r="C4" s="15" t="s">
        <v>85</v>
      </c>
      <c r="D4" s="15" t="s">
        <v>86</v>
      </c>
      <c r="E4" s="15" t="s">
        <v>87</v>
      </c>
      <c r="F4" s="566"/>
      <c r="G4" s="15" t="s">
        <v>88</v>
      </c>
      <c r="H4" s="15" t="s">
        <v>89</v>
      </c>
      <c r="I4" s="15" t="s">
        <v>90</v>
      </c>
      <c r="J4" s="566"/>
      <c r="K4" s="15" t="s">
        <v>91</v>
      </c>
      <c r="L4" s="15" t="s">
        <v>92</v>
      </c>
      <c r="M4" s="15" t="s">
        <v>93</v>
      </c>
      <c r="N4" s="15" t="s">
        <v>94</v>
      </c>
      <c r="O4" s="15" t="s">
        <v>84</v>
      </c>
      <c r="P4" s="15" t="s">
        <v>85</v>
      </c>
      <c r="Q4" s="15" t="s">
        <v>86</v>
      </c>
      <c r="R4" s="15" t="s">
        <v>87</v>
      </c>
      <c r="S4" s="566"/>
      <c r="T4" s="15" t="s">
        <v>95</v>
      </c>
      <c r="U4" s="15" t="s">
        <v>96</v>
      </c>
      <c r="V4" s="15" t="s">
        <v>97</v>
      </c>
      <c r="W4" s="566"/>
      <c r="X4" s="15" t="s">
        <v>98</v>
      </c>
      <c r="Y4" s="15" t="s">
        <v>99</v>
      </c>
      <c r="Z4" s="15" t="s">
        <v>100</v>
      </c>
      <c r="AA4" s="566"/>
      <c r="AB4" s="15" t="s">
        <v>98</v>
      </c>
      <c r="AC4" s="15" t="s">
        <v>99</v>
      </c>
      <c r="AD4" s="15" t="s">
        <v>100</v>
      </c>
      <c r="AE4" s="15" t="s">
        <v>101</v>
      </c>
      <c r="AF4" s="566"/>
      <c r="AG4" s="15" t="s">
        <v>88</v>
      </c>
      <c r="AH4" s="15" t="s">
        <v>89</v>
      </c>
      <c r="AI4" s="15" t="s">
        <v>90</v>
      </c>
      <c r="AJ4" s="566"/>
      <c r="AK4" s="15" t="s">
        <v>102</v>
      </c>
      <c r="AL4" s="15" t="s">
        <v>103</v>
      </c>
      <c r="AM4" s="15" t="s">
        <v>104</v>
      </c>
      <c r="AN4" s="15" t="s">
        <v>105</v>
      </c>
      <c r="AO4" s="15" t="s">
        <v>84</v>
      </c>
      <c r="AP4" s="15" t="s">
        <v>85</v>
      </c>
      <c r="AQ4" s="15" t="s">
        <v>86</v>
      </c>
      <c r="AR4" s="15" t="s">
        <v>87</v>
      </c>
      <c r="AS4" s="566"/>
      <c r="AT4" s="15" t="s">
        <v>88</v>
      </c>
      <c r="AU4" s="15" t="s">
        <v>89</v>
      </c>
      <c r="AV4" s="15" t="s">
        <v>90</v>
      </c>
      <c r="AW4" s="566"/>
      <c r="AX4" s="15" t="s">
        <v>91</v>
      </c>
      <c r="AY4" s="15" t="s">
        <v>92</v>
      </c>
      <c r="AZ4" s="15" t="s">
        <v>93</v>
      </c>
      <c r="BA4" s="16" t="s">
        <v>106</v>
      </c>
    </row>
    <row r="5" spans="1:61" ht="9.75" customHeight="1" x14ac:dyDescent="0.15">
      <c r="A5" s="559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</row>
    <row r="6" spans="1:61" ht="13.5" hidden="1" customHeight="1" x14ac:dyDescent="0.15">
      <c r="A6" s="4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</row>
    <row r="7" spans="1:61" ht="13.5" hidden="1" customHeight="1" x14ac:dyDescent="0.15">
      <c r="A7" s="543" t="s">
        <v>107</v>
      </c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4"/>
      <c r="AY7" s="564"/>
      <c r="AZ7" s="564"/>
      <c r="BA7" s="564"/>
      <c r="BB7" s="9"/>
      <c r="BC7" s="5"/>
    </row>
    <row r="8" spans="1:61" ht="13.5" hidden="1" customHeight="1" x14ac:dyDescent="0.15">
      <c r="A8" s="543"/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4"/>
      <c r="AY8" s="564"/>
      <c r="AZ8" s="564"/>
      <c r="BA8" s="564"/>
    </row>
    <row r="9" spans="1:61" ht="13.5" hidden="1" customHeight="1" x14ac:dyDescent="0.15">
      <c r="A9" s="4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</row>
    <row r="10" spans="1:61" ht="13.5" hidden="1" customHeight="1" x14ac:dyDescent="0.15">
      <c r="A10" s="543" t="s">
        <v>108</v>
      </c>
      <c r="B10" s="564"/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4"/>
      <c r="AY10" s="564"/>
      <c r="AZ10" s="564"/>
      <c r="BA10" s="564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 x14ac:dyDescent="0.15">
      <c r="A11" s="543"/>
      <c r="B11" s="564"/>
      <c r="C11" s="564"/>
      <c r="D11" s="564"/>
      <c r="E11" s="564"/>
      <c r="F11" s="564"/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4"/>
      <c r="AY11" s="564"/>
      <c r="AZ11" s="564"/>
      <c r="BA11" s="564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 x14ac:dyDescent="0.15">
      <c r="A12" s="4"/>
      <c r="B12" s="537"/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  <c r="AK12" s="537"/>
      <c r="AL12" s="537"/>
      <c r="AM12" s="537"/>
      <c r="AN12" s="537"/>
      <c r="AO12" s="537"/>
      <c r="AP12" s="537"/>
      <c r="AQ12" s="537"/>
      <c r="AR12" s="537"/>
      <c r="AS12" s="537"/>
      <c r="AT12" s="537"/>
      <c r="AU12" s="537"/>
      <c r="AV12" s="537"/>
      <c r="AW12" s="537"/>
      <c r="AX12" s="537"/>
      <c r="AY12" s="537"/>
      <c r="AZ12" s="537"/>
      <c r="BA12" s="537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 x14ac:dyDescent="0.15">
      <c r="A13" s="543" t="s">
        <v>109</v>
      </c>
      <c r="B13" s="564"/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4"/>
      <c r="AY13" s="564"/>
      <c r="AZ13" s="564"/>
      <c r="BA13" s="564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 x14ac:dyDescent="0.15">
      <c r="A14" s="543"/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4"/>
      <c r="AY14" s="564"/>
      <c r="AZ14" s="564"/>
      <c r="BA14" s="564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 x14ac:dyDescent="0.15">
      <c r="A15" s="4"/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 x14ac:dyDescent="0.15">
      <c r="A16" s="543" t="s">
        <v>110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4"/>
      <c r="AY16" s="564"/>
      <c r="AZ16" s="564"/>
      <c r="BA16" s="564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 x14ac:dyDescent="0.15">
      <c r="A17" s="543"/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4"/>
      <c r="AY17" s="564"/>
      <c r="AZ17" s="564"/>
      <c r="BA17" s="564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 x14ac:dyDescent="0.15">
      <c r="A18" s="4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537"/>
      <c r="AI18" s="537"/>
      <c r="AJ18" s="537"/>
      <c r="AK18" s="537"/>
      <c r="AL18" s="537"/>
      <c r="AM18" s="537"/>
      <c r="AN18" s="537"/>
      <c r="AO18" s="537"/>
      <c r="AP18" s="537"/>
      <c r="AQ18" s="537"/>
      <c r="AR18" s="537"/>
      <c r="AS18" s="537"/>
      <c r="AT18" s="537"/>
      <c r="AU18" s="537"/>
      <c r="AV18" s="537"/>
      <c r="AW18" s="537"/>
      <c r="AX18" s="537"/>
      <c r="AY18" s="537"/>
      <c r="AZ18" s="537"/>
      <c r="BA18" s="537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 x14ac:dyDescent="0.15">
      <c r="A19" s="543" t="s">
        <v>111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4"/>
      <c r="AY19" s="564"/>
      <c r="AZ19" s="564"/>
      <c r="BA19" s="564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 x14ac:dyDescent="0.15">
      <c r="A20" s="543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4"/>
      <c r="AN20" s="564"/>
      <c r="AO20" s="564"/>
      <c r="AP20" s="564"/>
      <c r="AQ20" s="564"/>
      <c r="AR20" s="564"/>
      <c r="AS20" s="564"/>
      <c r="AT20" s="564"/>
      <c r="AU20" s="564"/>
      <c r="AV20" s="564"/>
      <c r="AW20" s="564"/>
      <c r="AX20" s="564"/>
      <c r="AY20" s="564"/>
      <c r="AZ20" s="564"/>
      <c r="BA20" s="564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 x14ac:dyDescent="0.15">
      <c r="A22" s="543" t="s">
        <v>112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 x14ac:dyDescent="0.15">
      <c r="A23" s="543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 x14ac:dyDescent="0.15">
      <c r="A25" s="543" t="s">
        <v>113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4"/>
      <c r="AR25" s="564"/>
      <c r="AS25" s="564"/>
      <c r="AT25" s="564"/>
      <c r="AU25" s="564"/>
      <c r="AV25" s="564"/>
      <c r="AW25" s="564"/>
      <c r="AX25" s="564"/>
      <c r="AY25" s="564"/>
      <c r="AZ25" s="564"/>
      <c r="BA25" s="564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 x14ac:dyDescent="0.15">
      <c r="A26" s="543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4"/>
      <c r="AN26" s="564"/>
      <c r="AO26" s="564"/>
      <c r="AP26" s="564"/>
      <c r="AQ26" s="564"/>
      <c r="AR26" s="564"/>
      <c r="AS26" s="564"/>
      <c r="AT26" s="564"/>
      <c r="AU26" s="564"/>
      <c r="AV26" s="564"/>
      <c r="AW26" s="564"/>
      <c r="AX26" s="564"/>
      <c r="AY26" s="564"/>
      <c r="AZ26" s="564"/>
      <c r="BA26" s="564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 x14ac:dyDescent="0.15">
      <c r="A28" s="543" t="s">
        <v>114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4"/>
      <c r="AN28" s="564"/>
      <c r="AO28" s="564"/>
      <c r="AP28" s="564"/>
      <c r="AQ28" s="564"/>
      <c r="AR28" s="564"/>
      <c r="AS28" s="564"/>
      <c r="AT28" s="564"/>
      <c r="AU28" s="564"/>
      <c r="AV28" s="564"/>
      <c r="AW28" s="564"/>
      <c r="AX28" s="564"/>
      <c r="AY28" s="564"/>
      <c r="AZ28" s="564"/>
      <c r="BA28" s="564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 x14ac:dyDescent="0.15">
      <c r="A29" s="543"/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4"/>
      <c r="AN29" s="564"/>
      <c r="AO29" s="564"/>
      <c r="AP29" s="564"/>
      <c r="AQ29" s="564"/>
      <c r="AR29" s="564"/>
      <c r="AS29" s="564"/>
      <c r="AT29" s="564"/>
      <c r="AU29" s="564"/>
      <c r="AV29" s="564"/>
      <c r="AW29" s="564"/>
      <c r="AX29" s="564"/>
      <c r="AY29" s="564"/>
      <c r="AZ29" s="564"/>
      <c r="BA29" s="564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 x14ac:dyDescent="0.15">
      <c r="A31" s="543" t="s">
        <v>115</v>
      </c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  <c r="AH31" s="564"/>
      <c r="AI31" s="564"/>
      <c r="AJ31" s="564"/>
      <c r="AK31" s="564"/>
      <c r="AL31" s="564"/>
      <c r="AM31" s="564"/>
      <c r="AN31" s="564"/>
      <c r="AO31" s="564"/>
      <c r="AP31" s="564"/>
      <c r="AQ31" s="564"/>
      <c r="AR31" s="564"/>
      <c r="AS31" s="564"/>
      <c r="AT31" s="564"/>
      <c r="AU31" s="564"/>
      <c r="AV31" s="564"/>
      <c r="AW31" s="564"/>
      <c r="AX31" s="564"/>
      <c r="AY31" s="564"/>
      <c r="AZ31" s="564"/>
      <c r="BA31" s="564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 x14ac:dyDescent="0.15">
      <c r="A32" s="543"/>
      <c r="B32" s="56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  <c r="AA32" s="564"/>
      <c r="AB32" s="564"/>
      <c r="AC32" s="564"/>
      <c r="AD32" s="564"/>
      <c r="AE32" s="564"/>
      <c r="AF32" s="564"/>
      <c r="AG32" s="564"/>
      <c r="AH32" s="564"/>
      <c r="AI32" s="564"/>
      <c r="AJ32" s="564"/>
      <c r="AK32" s="564"/>
      <c r="AL32" s="564"/>
      <c r="AM32" s="564"/>
      <c r="AN32" s="564"/>
      <c r="AO32" s="564"/>
      <c r="AP32" s="564"/>
      <c r="AQ32" s="564"/>
      <c r="AR32" s="564"/>
      <c r="AS32" s="564"/>
      <c r="AT32" s="564"/>
      <c r="AU32" s="564"/>
      <c r="AV32" s="564"/>
      <c r="AW32" s="564"/>
      <c r="AX32" s="564"/>
      <c r="AY32" s="564"/>
      <c r="AZ32" s="564"/>
      <c r="BA32" s="564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 x14ac:dyDescent="0.15">
      <c r="A34" s="543" t="s">
        <v>116</v>
      </c>
      <c r="B34" s="564"/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4"/>
      <c r="AK34" s="564"/>
      <c r="AL34" s="564"/>
      <c r="AM34" s="564"/>
      <c r="AN34" s="564"/>
      <c r="AO34" s="564"/>
      <c r="AP34" s="564"/>
      <c r="AQ34" s="564"/>
      <c r="AR34" s="564"/>
      <c r="AS34" s="564"/>
      <c r="AT34" s="564"/>
      <c r="AU34" s="564"/>
      <c r="AV34" s="564"/>
      <c r="AW34" s="564"/>
      <c r="AX34" s="564"/>
      <c r="AY34" s="564"/>
      <c r="AZ34" s="564"/>
      <c r="BA34" s="564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 x14ac:dyDescent="0.15">
      <c r="A35" s="543"/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  <c r="AH35" s="564"/>
      <c r="AI35" s="564"/>
      <c r="AJ35" s="564"/>
      <c r="AK35" s="564"/>
      <c r="AL35" s="564"/>
      <c r="AM35" s="564"/>
      <c r="AN35" s="564"/>
      <c r="AO35" s="564"/>
      <c r="AP35" s="564"/>
      <c r="AQ35" s="564"/>
      <c r="AR35" s="564"/>
      <c r="AS35" s="564"/>
      <c r="AT35" s="564"/>
      <c r="AU35" s="564"/>
      <c r="AV35" s="564"/>
      <c r="AW35" s="564"/>
      <c r="AX35" s="564"/>
      <c r="AY35" s="564"/>
      <c r="AZ35" s="564"/>
      <c r="BA35" s="564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 x14ac:dyDescent="0.15">
      <c r="A37" s="543" t="s">
        <v>117</v>
      </c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  <c r="AN37" s="564"/>
      <c r="AO37" s="564"/>
      <c r="AP37" s="564"/>
      <c r="AQ37" s="564"/>
      <c r="AR37" s="564"/>
      <c r="AS37" s="564"/>
      <c r="AT37" s="564"/>
      <c r="AU37" s="564"/>
      <c r="AV37" s="564"/>
      <c r="AW37" s="564"/>
      <c r="AX37" s="564"/>
      <c r="AY37" s="564"/>
      <c r="AZ37" s="564"/>
      <c r="BA37" s="564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 x14ac:dyDescent="0.15">
      <c r="A38" s="543"/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  <c r="AN38" s="564"/>
      <c r="AO38" s="564"/>
      <c r="AP38" s="564"/>
      <c r="AQ38" s="564"/>
      <c r="AR38" s="564"/>
      <c r="AS38" s="564"/>
      <c r="AT38" s="564"/>
      <c r="AU38" s="564"/>
      <c r="AV38" s="564"/>
      <c r="AW38" s="564"/>
      <c r="AX38" s="564"/>
      <c r="AY38" s="564"/>
      <c r="AZ38" s="564"/>
      <c r="BA38" s="564"/>
      <c r="BB38" s="9"/>
      <c r="BC38" s="5"/>
      <c r="BD38" s="9"/>
      <c r="BE38" s="9"/>
      <c r="BF38" s="5"/>
      <c r="BG38" s="9"/>
      <c r="BH38" s="9"/>
      <c r="BI38" s="5"/>
    </row>
    <row r="39" spans="1:61" ht="2.25" customHeight="1" x14ac:dyDescent="0.15">
      <c r="A39" s="4"/>
      <c r="B39" s="537"/>
      <c r="C39" s="537"/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7"/>
      <c r="BB39" s="9"/>
      <c r="BC39" s="5"/>
      <c r="BD39" s="9"/>
      <c r="BE39" s="9"/>
      <c r="BF39" s="5"/>
      <c r="BG39" s="9"/>
      <c r="BH39" s="9"/>
      <c r="BI39" s="5"/>
    </row>
    <row r="40" spans="1:61" ht="3" customHeight="1" x14ac:dyDescent="0.15">
      <c r="A40" s="543" t="s">
        <v>107</v>
      </c>
      <c r="B40" s="546"/>
      <c r="C40" s="546"/>
      <c r="D40" s="546"/>
      <c r="E40" s="546">
        <v>17</v>
      </c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 t="s">
        <v>118</v>
      </c>
      <c r="T40" s="546" t="s">
        <v>118</v>
      </c>
      <c r="U40" s="546"/>
      <c r="V40" s="546"/>
      <c r="W40" s="546"/>
      <c r="X40" s="546"/>
      <c r="Y40" s="546"/>
      <c r="Z40" s="546"/>
      <c r="AA40" s="546"/>
      <c r="AB40" s="546"/>
      <c r="AC40" s="546">
        <v>22</v>
      </c>
      <c r="AD40" s="546"/>
      <c r="AE40" s="546"/>
      <c r="AF40" s="546"/>
      <c r="AG40" s="546"/>
      <c r="AH40" s="546"/>
      <c r="AI40" s="546"/>
      <c r="AJ40" s="546"/>
      <c r="AK40" s="546"/>
      <c r="AL40" s="546"/>
      <c r="AM40" s="546"/>
      <c r="AN40" s="546"/>
      <c r="AO40" s="546"/>
      <c r="AP40" s="546"/>
      <c r="AQ40" s="546" t="s">
        <v>119</v>
      </c>
      <c r="AR40" s="546" t="s">
        <v>119</v>
      </c>
      <c r="AS40" s="546" t="s">
        <v>118</v>
      </c>
      <c r="AT40" s="546" t="s">
        <v>118</v>
      </c>
      <c r="AU40" s="546" t="s">
        <v>118</v>
      </c>
      <c r="AV40" s="546" t="s">
        <v>118</v>
      </c>
      <c r="AW40" s="546" t="s">
        <v>118</v>
      </c>
      <c r="AX40" s="546" t="s">
        <v>118</v>
      </c>
      <c r="AY40" s="546" t="s">
        <v>118</v>
      </c>
      <c r="AZ40" s="546" t="s">
        <v>118</v>
      </c>
      <c r="BA40" s="546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 x14ac:dyDescent="0.15">
      <c r="A41" s="543"/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546"/>
      <c r="AG41" s="546"/>
      <c r="AH41" s="546"/>
      <c r="AI41" s="546"/>
      <c r="AJ41" s="546"/>
      <c r="AK41" s="546"/>
      <c r="AL41" s="546"/>
      <c r="AM41" s="546"/>
      <c r="AN41" s="546"/>
      <c r="AO41" s="546"/>
      <c r="AP41" s="546"/>
      <c r="AQ41" s="546"/>
      <c r="AR41" s="546"/>
      <c r="AS41" s="546"/>
      <c r="AT41" s="546"/>
      <c r="AU41" s="546"/>
      <c r="AV41" s="546"/>
      <c r="AW41" s="546"/>
      <c r="AX41" s="546"/>
      <c r="AY41" s="546"/>
      <c r="AZ41" s="546"/>
      <c r="BA41" s="546"/>
      <c r="BB41" s="9"/>
      <c r="BC41" s="5"/>
      <c r="BD41" s="9"/>
      <c r="BE41" s="9"/>
      <c r="BF41" s="5"/>
      <c r="BG41" s="9"/>
      <c r="BH41" s="9"/>
      <c r="BI41" s="5"/>
    </row>
    <row r="42" spans="1:61" ht="3" customHeight="1" x14ac:dyDescent="0.15">
      <c r="A42" s="543"/>
      <c r="B42" s="546"/>
      <c r="C42" s="546"/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46"/>
      <c r="R42" s="546"/>
      <c r="S42" s="546"/>
      <c r="T42" s="546"/>
      <c r="U42" s="546"/>
      <c r="V42" s="546"/>
      <c r="W42" s="546"/>
      <c r="X42" s="546"/>
      <c r="Y42" s="546"/>
      <c r="Z42" s="546"/>
      <c r="AA42" s="546"/>
      <c r="AB42" s="546"/>
      <c r="AC42" s="546"/>
      <c r="AD42" s="546"/>
      <c r="AE42" s="546"/>
      <c r="AF42" s="546"/>
      <c r="AG42" s="546"/>
      <c r="AH42" s="546"/>
      <c r="AI42" s="546"/>
      <c r="AJ42" s="546"/>
      <c r="AK42" s="546"/>
      <c r="AL42" s="546"/>
      <c r="AM42" s="546"/>
      <c r="AN42" s="546"/>
      <c r="AO42" s="546"/>
      <c r="AP42" s="546"/>
      <c r="AQ42" s="546"/>
      <c r="AR42" s="546"/>
      <c r="AS42" s="546"/>
      <c r="AT42" s="546"/>
      <c r="AU42" s="546"/>
      <c r="AV42" s="546"/>
      <c r="AW42" s="546"/>
      <c r="AX42" s="546"/>
      <c r="AY42" s="546"/>
      <c r="AZ42" s="546"/>
      <c r="BA42" s="546"/>
      <c r="BB42" s="9"/>
      <c r="BC42" s="5"/>
      <c r="BD42" s="9"/>
      <c r="BE42" s="9"/>
      <c r="BF42" s="5"/>
      <c r="BG42" s="9"/>
      <c r="BH42" s="9"/>
      <c r="BI42" s="5"/>
    </row>
    <row r="43" spans="1:61" ht="3" customHeight="1" x14ac:dyDescent="0.15">
      <c r="A43" s="543"/>
      <c r="B43" s="546"/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6"/>
      <c r="W43" s="546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  <c r="AJ43" s="546"/>
      <c r="AK43" s="546"/>
      <c r="AL43" s="546"/>
      <c r="AM43" s="546"/>
      <c r="AN43" s="546"/>
      <c r="AO43" s="546"/>
      <c r="AP43" s="546"/>
      <c r="AQ43" s="546"/>
      <c r="AR43" s="546"/>
      <c r="AS43" s="546"/>
      <c r="AT43" s="546"/>
      <c r="AU43" s="546"/>
      <c r="AV43" s="546"/>
      <c r="AW43" s="546"/>
      <c r="AX43" s="546"/>
      <c r="AY43" s="546"/>
      <c r="AZ43" s="546"/>
      <c r="BA43" s="546"/>
      <c r="BB43" s="9"/>
      <c r="BC43" s="5"/>
      <c r="BD43" s="9"/>
      <c r="BE43" s="9"/>
      <c r="BF43" s="5"/>
      <c r="BG43" s="9"/>
      <c r="BH43" s="9"/>
      <c r="BI43" s="5"/>
    </row>
    <row r="44" spans="1:61" ht="3" customHeight="1" x14ac:dyDescent="0.15">
      <c r="A44" s="543"/>
      <c r="B44" s="546"/>
      <c r="C44" s="546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546"/>
      <c r="AL44" s="546"/>
      <c r="AM44" s="546"/>
      <c r="AN44" s="546"/>
      <c r="AO44" s="546"/>
      <c r="AP44" s="546"/>
      <c r="AQ44" s="546"/>
      <c r="AR44" s="546"/>
      <c r="AS44" s="546"/>
      <c r="AT44" s="546"/>
      <c r="AU44" s="546"/>
      <c r="AV44" s="546"/>
      <c r="AW44" s="546"/>
      <c r="AX44" s="546"/>
      <c r="AY44" s="546"/>
      <c r="AZ44" s="546"/>
      <c r="BA44" s="546"/>
      <c r="BB44" s="9"/>
      <c r="BC44" s="5"/>
      <c r="BD44" s="9"/>
      <c r="BE44" s="9"/>
      <c r="BF44" s="5"/>
      <c r="BG44" s="9"/>
      <c r="BH44" s="9"/>
      <c r="BI44" s="5"/>
    </row>
    <row r="45" spans="1:61" ht="3" customHeight="1" x14ac:dyDescent="0.15">
      <c r="A45" s="543"/>
      <c r="B45" s="546"/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6"/>
      <c r="AI45" s="546"/>
      <c r="AJ45" s="546"/>
      <c r="AK45" s="546"/>
      <c r="AL45" s="546"/>
      <c r="AM45" s="546"/>
      <c r="AN45" s="546"/>
      <c r="AO45" s="546"/>
      <c r="AP45" s="546"/>
      <c r="AQ45" s="546"/>
      <c r="AR45" s="546"/>
      <c r="AS45" s="546"/>
      <c r="AT45" s="546"/>
      <c r="AU45" s="546"/>
      <c r="AV45" s="546"/>
      <c r="AW45" s="546"/>
      <c r="AX45" s="546"/>
      <c r="AY45" s="546"/>
      <c r="AZ45" s="546"/>
      <c r="BA45" s="546"/>
      <c r="BB45" s="9"/>
      <c r="BC45" s="5"/>
      <c r="BD45" s="9"/>
      <c r="BE45" s="9"/>
      <c r="BF45" s="5"/>
      <c r="BG45" s="9"/>
      <c r="BH45" s="9"/>
      <c r="BI45" s="5"/>
    </row>
    <row r="46" spans="1:61" ht="2.25" customHeight="1" x14ac:dyDescent="0.15">
      <c r="A46" s="4"/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7"/>
      <c r="AI46" s="537"/>
      <c r="AJ46" s="537"/>
      <c r="AK46" s="537"/>
      <c r="AL46" s="537"/>
      <c r="AM46" s="537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537"/>
      <c r="BA46" s="537"/>
      <c r="BB46" s="9"/>
      <c r="BC46" s="5"/>
      <c r="BD46" s="9"/>
      <c r="BE46" s="9"/>
      <c r="BF46" s="5"/>
      <c r="BG46" s="9"/>
      <c r="BH46" s="9"/>
      <c r="BI46" s="5"/>
    </row>
    <row r="47" spans="1:61" ht="3" customHeight="1" x14ac:dyDescent="0.15">
      <c r="A47" s="543" t="s">
        <v>108</v>
      </c>
      <c r="B47" s="546"/>
      <c r="C47" s="546"/>
      <c r="D47" s="546"/>
      <c r="E47" s="546">
        <v>14</v>
      </c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 t="s">
        <v>11</v>
      </c>
      <c r="Q47" s="546" t="s">
        <v>11</v>
      </c>
      <c r="R47" s="546" t="s">
        <v>119</v>
      </c>
      <c r="S47" s="546" t="s">
        <v>118</v>
      </c>
      <c r="T47" s="546" t="s">
        <v>118</v>
      </c>
      <c r="U47" s="546"/>
      <c r="V47" s="546"/>
      <c r="W47" s="546"/>
      <c r="X47" s="546"/>
      <c r="Y47" s="546"/>
      <c r="Z47" s="546"/>
      <c r="AA47" s="546"/>
      <c r="AB47" s="546"/>
      <c r="AC47" s="546">
        <v>18</v>
      </c>
      <c r="AD47" s="546"/>
      <c r="AE47" s="546"/>
      <c r="AF47" s="546"/>
      <c r="AG47" s="546"/>
      <c r="AH47" s="546"/>
      <c r="AI47" s="546"/>
      <c r="AJ47" s="546"/>
      <c r="AK47" s="546"/>
      <c r="AL47" s="546"/>
      <c r="AM47" s="516">
        <v>0</v>
      </c>
      <c r="AN47" s="516" t="s">
        <v>0</v>
      </c>
      <c r="AO47" s="516">
        <v>8</v>
      </c>
      <c r="AP47" s="516" t="s">
        <v>11</v>
      </c>
      <c r="AQ47" s="516" t="s">
        <v>11</v>
      </c>
      <c r="AR47" s="546" t="s">
        <v>119</v>
      </c>
      <c r="AS47" s="546" t="s">
        <v>118</v>
      </c>
      <c r="AT47" s="546" t="s">
        <v>118</v>
      </c>
      <c r="AU47" s="546" t="s">
        <v>118</v>
      </c>
      <c r="AV47" s="546" t="s">
        <v>118</v>
      </c>
      <c r="AW47" s="546" t="s">
        <v>118</v>
      </c>
      <c r="AX47" s="546" t="s">
        <v>118</v>
      </c>
      <c r="AY47" s="546" t="s">
        <v>118</v>
      </c>
      <c r="AZ47" s="546" t="s">
        <v>118</v>
      </c>
      <c r="BA47" s="546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 x14ac:dyDescent="0.15">
      <c r="A48" s="543"/>
      <c r="B48" s="546"/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6"/>
      <c r="AI48" s="546"/>
      <c r="AJ48" s="546"/>
      <c r="AK48" s="546"/>
      <c r="AL48" s="546"/>
      <c r="AM48" s="517"/>
      <c r="AN48" s="517"/>
      <c r="AO48" s="517"/>
      <c r="AP48" s="517"/>
      <c r="AQ48" s="517"/>
      <c r="AR48" s="546"/>
      <c r="AS48" s="546"/>
      <c r="AT48" s="546"/>
      <c r="AU48" s="546"/>
      <c r="AV48" s="546"/>
      <c r="AW48" s="546"/>
      <c r="AX48" s="546"/>
      <c r="AY48" s="546"/>
      <c r="AZ48" s="546"/>
      <c r="BA48" s="546"/>
      <c r="BB48" s="9"/>
      <c r="BC48" s="5"/>
      <c r="BD48" s="9"/>
      <c r="BE48" s="9"/>
      <c r="BF48" s="5"/>
      <c r="BG48" s="9"/>
      <c r="BH48" s="9"/>
      <c r="BI48" s="5"/>
    </row>
    <row r="49" spans="1:61" ht="3" customHeight="1" x14ac:dyDescent="0.15">
      <c r="A49" s="543"/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17"/>
      <c r="AN49" s="517"/>
      <c r="AO49" s="517"/>
      <c r="AP49" s="517"/>
      <c r="AQ49" s="517"/>
      <c r="AR49" s="546"/>
      <c r="AS49" s="546"/>
      <c r="AT49" s="546"/>
      <c r="AU49" s="546"/>
      <c r="AV49" s="546"/>
      <c r="AW49" s="546"/>
      <c r="AX49" s="546"/>
      <c r="AY49" s="546"/>
      <c r="AZ49" s="546"/>
      <c r="BA49" s="546"/>
      <c r="BB49" s="9"/>
      <c r="BC49" s="5"/>
      <c r="BD49" s="9"/>
      <c r="BE49" s="9"/>
      <c r="BF49" s="5"/>
      <c r="BG49" s="9"/>
      <c r="BH49" s="9"/>
      <c r="BI49" s="5"/>
    </row>
    <row r="50" spans="1:61" ht="3" customHeight="1" x14ac:dyDescent="0.15">
      <c r="A50" s="543"/>
      <c r="B50" s="546"/>
      <c r="C50" s="546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6"/>
      <c r="AI50" s="546"/>
      <c r="AJ50" s="546"/>
      <c r="AK50" s="546"/>
      <c r="AL50" s="546"/>
      <c r="AM50" s="517"/>
      <c r="AN50" s="517"/>
      <c r="AO50" s="517"/>
      <c r="AP50" s="517"/>
      <c r="AQ50" s="517"/>
      <c r="AR50" s="546"/>
      <c r="AS50" s="546"/>
      <c r="AT50" s="546"/>
      <c r="AU50" s="546"/>
      <c r="AV50" s="546"/>
      <c r="AW50" s="546"/>
      <c r="AX50" s="546"/>
      <c r="AY50" s="546"/>
      <c r="AZ50" s="546"/>
      <c r="BA50" s="546"/>
      <c r="BB50" s="9"/>
      <c r="BC50" s="5"/>
      <c r="BD50" s="9"/>
      <c r="BE50" s="9"/>
      <c r="BF50" s="5"/>
      <c r="BG50" s="9"/>
      <c r="BH50" s="9"/>
      <c r="BI50" s="5"/>
    </row>
    <row r="51" spans="1:61" ht="3" customHeight="1" x14ac:dyDescent="0.15">
      <c r="A51" s="543"/>
      <c r="B51" s="546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6"/>
      <c r="AJ51" s="546"/>
      <c r="AK51" s="546"/>
      <c r="AL51" s="546"/>
      <c r="AM51" s="517"/>
      <c r="AN51" s="517"/>
      <c r="AO51" s="517"/>
      <c r="AP51" s="517"/>
      <c r="AQ51" s="517"/>
      <c r="AR51" s="546"/>
      <c r="AS51" s="546"/>
      <c r="AT51" s="546"/>
      <c r="AU51" s="546"/>
      <c r="AV51" s="546"/>
      <c r="AW51" s="546"/>
      <c r="AX51" s="546"/>
      <c r="AY51" s="546"/>
      <c r="AZ51" s="546"/>
      <c r="BA51" s="546"/>
      <c r="BB51" s="9"/>
      <c r="BC51" s="5"/>
      <c r="BD51" s="9"/>
      <c r="BE51" s="9"/>
      <c r="BF51" s="5"/>
      <c r="BG51" s="9"/>
      <c r="BH51" s="9"/>
      <c r="BI51" s="5"/>
    </row>
    <row r="52" spans="1:61" ht="3" customHeight="1" x14ac:dyDescent="0.15">
      <c r="A52" s="543"/>
      <c r="B52" s="546"/>
      <c r="C52" s="546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6"/>
      <c r="AI52" s="546"/>
      <c r="AJ52" s="546"/>
      <c r="AK52" s="546"/>
      <c r="AL52" s="546"/>
      <c r="AM52" s="518"/>
      <c r="AN52" s="518"/>
      <c r="AO52" s="518"/>
      <c r="AP52" s="518"/>
      <c r="AQ52" s="518"/>
      <c r="AR52" s="546"/>
      <c r="AS52" s="546"/>
      <c r="AT52" s="546"/>
      <c r="AU52" s="546"/>
      <c r="AV52" s="546"/>
      <c r="AW52" s="546"/>
      <c r="AX52" s="546"/>
      <c r="AY52" s="546"/>
      <c r="AZ52" s="546"/>
      <c r="BA52" s="546"/>
      <c r="BB52" s="9"/>
      <c r="BC52" s="5"/>
      <c r="BD52" s="9"/>
      <c r="BE52" s="9"/>
      <c r="BF52" s="5"/>
      <c r="BG52" s="9"/>
      <c r="BH52" s="9"/>
      <c r="BI52" s="5"/>
    </row>
    <row r="53" spans="1:61" ht="2.25" customHeight="1" x14ac:dyDescent="0.15">
      <c r="A53" s="4"/>
      <c r="B53" s="563"/>
      <c r="C53" s="563"/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/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563"/>
      <c r="AY53" s="563"/>
      <c r="AZ53" s="563"/>
      <c r="BA53" s="563"/>
      <c r="BB53" s="9"/>
      <c r="BC53" s="5"/>
      <c r="BD53" s="9"/>
      <c r="BE53" s="9"/>
      <c r="BF53" s="5"/>
      <c r="BG53" s="9"/>
      <c r="BH53" s="9"/>
      <c r="BI53" s="5"/>
    </row>
    <row r="54" spans="1:61" ht="3" customHeight="1" x14ac:dyDescent="0.15">
      <c r="A54" s="543" t="s">
        <v>109</v>
      </c>
      <c r="B54" s="546"/>
      <c r="C54" s="546"/>
      <c r="D54" s="546"/>
      <c r="E54" s="546">
        <v>12</v>
      </c>
      <c r="F54" s="546"/>
      <c r="G54" s="546"/>
      <c r="H54" s="546"/>
      <c r="I54" s="546"/>
      <c r="J54" s="546"/>
      <c r="K54" s="546"/>
      <c r="L54" s="546"/>
      <c r="M54" s="546"/>
      <c r="N54" s="546"/>
      <c r="O54" s="546">
        <v>0</v>
      </c>
      <c r="P54" s="546" t="s">
        <v>11</v>
      </c>
      <c r="Q54" s="546" t="s">
        <v>11</v>
      </c>
      <c r="R54" s="546" t="s">
        <v>119</v>
      </c>
      <c r="S54" s="546" t="s">
        <v>118</v>
      </c>
      <c r="T54" s="546" t="s">
        <v>118</v>
      </c>
      <c r="U54" s="546"/>
      <c r="V54" s="546"/>
      <c r="W54" s="546"/>
      <c r="X54" s="546"/>
      <c r="Y54" s="546"/>
      <c r="Z54" s="546"/>
      <c r="AA54" s="546"/>
      <c r="AB54" s="546"/>
      <c r="AC54" s="546">
        <v>9</v>
      </c>
      <c r="AD54" s="546">
        <v>8</v>
      </c>
      <c r="AE54" s="546">
        <v>8</v>
      </c>
      <c r="AF54" s="546">
        <v>8</v>
      </c>
      <c r="AG54" s="546">
        <v>8</v>
      </c>
      <c r="AH54" s="546" t="s">
        <v>119</v>
      </c>
      <c r="AI54" s="546" t="s">
        <v>260</v>
      </c>
      <c r="AJ54" s="546" t="s">
        <v>260</v>
      </c>
      <c r="AK54" s="546" t="s">
        <v>260</v>
      </c>
      <c r="AL54" s="546" t="s">
        <v>260</v>
      </c>
      <c r="AM54" s="516" t="s">
        <v>109</v>
      </c>
      <c r="AN54" s="516" t="s">
        <v>109</v>
      </c>
      <c r="AO54" s="516" t="s">
        <v>109</v>
      </c>
      <c r="AP54" s="516" t="s">
        <v>109</v>
      </c>
      <c r="AQ54" s="516" t="s">
        <v>109</v>
      </c>
      <c r="AR54" s="516" t="s">
        <v>109</v>
      </c>
      <c r="AS54" s="516" t="s">
        <v>41</v>
      </c>
      <c r="AT54" s="516" t="s">
        <v>41</v>
      </c>
      <c r="AU54" s="516" t="s">
        <v>41</v>
      </c>
      <c r="AV54" s="516" t="s">
        <v>41</v>
      </c>
      <c r="AW54" s="516" t="s">
        <v>41</v>
      </c>
      <c r="AX54" s="516" t="s">
        <v>41</v>
      </c>
      <c r="AY54" s="516" t="s">
        <v>41</v>
      </c>
      <c r="AZ54" s="516" t="s">
        <v>41</v>
      </c>
      <c r="BA54" s="516" t="s">
        <v>41</v>
      </c>
      <c r="BB54" s="5"/>
      <c r="BC54" s="9"/>
      <c r="BD54" s="9"/>
      <c r="BE54" s="5"/>
      <c r="BF54" s="9"/>
      <c r="BG54" s="9"/>
      <c r="BH54" s="5"/>
    </row>
    <row r="55" spans="1:61" ht="3" customHeight="1" x14ac:dyDescent="0.15">
      <c r="A55" s="543"/>
      <c r="B55" s="546"/>
      <c r="C55" s="546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546"/>
      <c r="AL55" s="546"/>
      <c r="AM55" s="517"/>
      <c r="AN55" s="517"/>
      <c r="AO55" s="517"/>
      <c r="AP55" s="517"/>
      <c r="AQ55" s="517"/>
      <c r="AR55" s="517"/>
      <c r="AS55" s="517"/>
      <c r="AT55" s="517"/>
      <c r="AU55" s="517"/>
      <c r="AV55" s="517"/>
      <c r="AW55" s="517"/>
      <c r="AX55" s="517"/>
      <c r="AY55" s="517"/>
      <c r="AZ55" s="517"/>
      <c r="BA55" s="517"/>
      <c r="BB55" s="5"/>
      <c r="BC55" s="9"/>
      <c r="BD55" s="9"/>
      <c r="BE55" s="5"/>
      <c r="BF55" s="9"/>
      <c r="BG55" s="9"/>
      <c r="BH55" s="5"/>
    </row>
    <row r="56" spans="1:61" ht="3" customHeight="1" x14ac:dyDescent="0.15">
      <c r="A56" s="543"/>
      <c r="B56" s="546"/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6"/>
      <c r="AI56" s="546"/>
      <c r="AJ56" s="546"/>
      <c r="AK56" s="546"/>
      <c r="AL56" s="546"/>
      <c r="AM56" s="517"/>
      <c r="AN56" s="517"/>
      <c r="AO56" s="517"/>
      <c r="AP56" s="517"/>
      <c r="AQ56" s="517"/>
      <c r="AR56" s="517"/>
      <c r="AS56" s="517"/>
      <c r="AT56" s="517"/>
      <c r="AU56" s="517"/>
      <c r="AV56" s="517"/>
      <c r="AW56" s="517"/>
      <c r="AX56" s="517"/>
      <c r="AY56" s="517"/>
      <c r="AZ56" s="517"/>
      <c r="BA56" s="517"/>
      <c r="BB56" s="5"/>
      <c r="BC56" s="9"/>
      <c r="BD56" s="9"/>
      <c r="BE56" s="5"/>
      <c r="BF56" s="9"/>
      <c r="BG56" s="9"/>
      <c r="BH56" s="5"/>
    </row>
    <row r="57" spans="1:61" ht="3" customHeight="1" x14ac:dyDescent="0.15">
      <c r="A57" s="543"/>
      <c r="B57" s="546"/>
      <c r="C57" s="546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6"/>
      <c r="AL57" s="546"/>
      <c r="AM57" s="517"/>
      <c r="AN57" s="517"/>
      <c r="AO57" s="517"/>
      <c r="AP57" s="517"/>
      <c r="AQ57" s="517"/>
      <c r="AR57" s="517"/>
      <c r="AS57" s="517"/>
      <c r="AT57" s="517"/>
      <c r="AU57" s="517"/>
      <c r="AV57" s="517"/>
      <c r="AW57" s="517"/>
      <c r="AX57" s="517"/>
      <c r="AY57" s="517"/>
      <c r="AZ57" s="517"/>
      <c r="BA57" s="517"/>
      <c r="BB57" s="5"/>
      <c r="BC57" s="9"/>
      <c r="BD57" s="9"/>
      <c r="BE57" s="5"/>
      <c r="BF57" s="9"/>
      <c r="BG57" s="9"/>
      <c r="BH57" s="5"/>
    </row>
    <row r="58" spans="1:61" ht="3" customHeight="1" x14ac:dyDescent="0.15">
      <c r="A58" s="543"/>
      <c r="B58" s="546"/>
      <c r="C58" s="546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17"/>
      <c r="AN58" s="517"/>
      <c r="AO58" s="517"/>
      <c r="AP58" s="517"/>
      <c r="AQ58" s="517"/>
      <c r="AR58" s="517"/>
      <c r="AS58" s="517"/>
      <c r="AT58" s="517"/>
      <c r="AU58" s="517"/>
      <c r="AV58" s="517"/>
      <c r="AW58" s="517"/>
      <c r="AX58" s="517"/>
      <c r="AY58" s="517"/>
      <c r="AZ58" s="517"/>
      <c r="BA58" s="517"/>
      <c r="BB58" s="5"/>
      <c r="BC58" s="9"/>
      <c r="BD58" s="9"/>
      <c r="BE58" s="5"/>
      <c r="BF58" s="9"/>
      <c r="BG58" s="9"/>
      <c r="BH58" s="5"/>
    </row>
    <row r="59" spans="1:61" ht="3" customHeight="1" x14ac:dyDescent="0.15">
      <c r="A59" s="543"/>
      <c r="B59" s="546"/>
      <c r="C59" s="546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  <c r="AI59" s="546"/>
      <c r="AJ59" s="546"/>
      <c r="AK59" s="546"/>
      <c r="AL59" s="546"/>
      <c r="AM59" s="518"/>
      <c r="AN59" s="518"/>
      <c r="AO59" s="518"/>
      <c r="AP59" s="518"/>
      <c r="AQ59" s="518"/>
      <c r="AR59" s="518"/>
      <c r="AS59" s="518"/>
      <c r="AT59" s="518"/>
      <c r="AU59" s="518"/>
      <c r="AV59" s="518"/>
      <c r="AW59" s="518"/>
      <c r="AX59" s="518"/>
      <c r="AY59" s="518"/>
      <c r="AZ59" s="518"/>
      <c r="BA59" s="518"/>
      <c r="BB59" s="5"/>
      <c r="BC59" s="9"/>
      <c r="BD59" s="9"/>
      <c r="BE59" s="5"/>
      <c r="BF59" s="9"/>
      <c r="BG59" s="9"/>
      <c r="BH59" s="5"/>
    </row>
    <row r="60" spans="1:61" ht="2.25" customHeight="1" x14ac:dyDescent="0.15">
      <c r="A60" s="4"/>
      <c r="B60" s="563"/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/>
      <c r="AM60" s="563"/>
      <c r="AN60" s="563"/>
      <c r="AO60" s="563"/>
      <c r="AP60" s="563"/>
      <c r="AQ60" s="563"/>
      <c r="AR60" s="563"/>
      <c r="AS60" s="563"/>
      <c r="AT60" s="563"/>
      <c r="AU60" s="563"/>
      <c r="AV60" s="563"/>
      <c r="AW60" s="563"/>
      <c r="AX60" s="563"/>
      <c r="AY60" s="563"/>
      <c r="AZ60" s="563"/>
      <c r="BA60" s="563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 x14ac:dyDescent="0.15">
      <c r="A61" s="4"/>
      <c r="B61" s="537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7"/>
      <c r="AY61" s="537"/>
      <c r="AZ61" s="537"/>
      <c r="BA61" s="537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 x14ac:dyDescent="0.15">
      <c r="A62" s="543" t="s">
        <v>111</v>
      </c>
      <c r="B62" s="561" t="s">
        <v>41</v>
      </c>
      <c r="C62" s="561" t="s">
        <v>41</v>
      </c>
      <c r="D62" s="561" t="s">
        <v>41</v>
      </c>
      <c r="E62" s="561" t="s">
        <v>41</v>
      </c>
      <c r="F62" s="561" t="s">
        <v>41</v>
      </c>
      <c r="G62" s="561" t="s">
        <v>41</v>
      </c>
      <c r="H62" s="561" t="s">
        <v>41</v>
      </c>
      <c r="I62" s="561" t="s">
        <v>41</v>
      </c>
      <c r="J62" s="561" t="s">
        <v>41</v>
      </c>
      <c r="K62" s="561" t="s">
        <v>41</v>
      </c>
      <c r="L62" s="561" t="s">
        <v>41</v>
      </c>
      <c r="M62" s="561" t="s">
        <v>41</v>
      </c>
      <c r="N62" s="561" t="s">
        <v>41</v>
      </c>
      <c r="O62" s="561" t="s">
        <v>41</v>
      </c>
      <c r="P62" s="561" t="s">
        <v>41</v>
      </c>
      <c r="Q62" s="561" t="s">
        <v>41</v>
      </c>
      <c r="R62" s="561" t="s">
        <v>41</v>
      </c>
      <c r="S62" s="561" t="s">
        <v>41</v>
      </c>
      <c r="T62" s="561" t="s">
        <v>41</v>
      </c>
      <c r="U62" s="561" t="s">
        <v>41</v>
      </c>
      <c r="V62" s="561" t="s">
        <v>41</v>
      </c>
      <c r="W62" s="561" t="s">
        <v>41</v>
      </c>
      <c r="X62" s="561" t="s">
        <v>41</v>
      </c>
      <c r="Y62" s="561" t="s">
        <v>41</v>
      </c>
      <c r="Z62" s="561" t="s">
        <v>41</v>
      </c>
      <c r="AA62" s="561" t="s">
        <v>41</v>
      </c>
      <c r="AB62" s="561" t="s">
        <v>41</v>
      </c>
      <c r="AC62" s="561" t="s">
        <v>41</v>
      </c>
      <c r="AD62" s="561" t="s">
        <v>41</v>
      </c>
      <c r="AE62" s="561" t="s">
        <v>41</v>
      </c>
      <c r="AF62" s="561" t="s">
        <v>41</v>
      </c>
      <c r="AG62" s="561" t="s">
        <v>41</v>
      </c>
      <c r="AH62" s="561" t="s">
        <v>41</v>
      </c>
      <c r="AI62" s="561" t="s">
        <v>41</v>
      </c>
      <c r="AJ62" s="561" t="s">
        <v>41</v>
      </c>
      <c r="AK62" s="561" t="s">
        <v>41</v>
      </c>
      <c r="AL62" s="561" t="s">
        <v>41</v>
      </c>
      <c r="AM62" s="561" t="s">
        <v>41</v>
      </c>
      <c r="AN62" s="561" t="s">
        <v>41</v>
      </c>
      <c r="AO62" s="561" t="s">
        <v>41</v>
      </c>
      <c r="AP62" s="561" t="s">
        <v>41</v>
      </c>
      <c r="AQ62" s="561" t="s">
        <v>41</v>
      </c>
      <c r="AR62" s="561" t="s">
        <v>41</v>
      </c>
      <c r="AS62" s="561" t="s">
        <v>41</v>
      </c>
      <c r="AT62" s="561" t="s">
        <v>41</v>
      </c>
      <c r="AU62" s="561" t="s">
        <v>41</v>
      </c>
      <c r="AV62" s="561" t="s">
        <v>41</v>
      </c>
      <c r="AW62" s="561" t="s">
        <v>41</v>
      </c>
      <c r="AX62" s="561" t="s">
        <v>41</v>
      </c>
      <c r="AY62" s="561" t="s">
        <v>41</v>
      </c>
      <c r="AZ62" s="561" t="s">
        <v>41</v>
      </c>
      <c r="BA62" s="561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 x14ac:dyDescent="0.15">
      <c r="A63" s="543"/>
      <c r="B63" s="561"/>
      <c r="C63" s="561"/>
      <c r="D63" s="561"/>
      <c r="E63" s="561"/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  <c r="AB63" s="561"/>
      <c r="AC63" s="561"/>
      <c r="AD63" s="561"/>
      <c r="AE63" s="561"/>
      <c r="AF63" s="561"/>
      <c r="AG63" s="561"/>
      <c r="AH63" s="561"/>
      <c r="AI63" s="561"/>
      <c r="AJ63" s="561"/>
      <c r="AK63" s="561"/>
      <c r="AL63" s="561"/>
      <c r="AM63" s="561"/>
      <c r="AN63" s="561"/>
      <c r="AO63" s="561"/>
      <c r="AP63" s="561"/>
      <c r="AQ63" s="561"/>
      <c r="AR63" s="561"/>
      <c r="AS63" s="561"/>
      <c r="AT63" s="561"/>
      <c r="AU63" s="561"/>
      <c r="AV63" s="561"/>
      <c r="AW63" s="561"/>
      <c r="AX63" s="561"/>
      <c r="AY63" s="561"/>
      <c r="AZ63" s="561"/>
      <c r="BA63" s="561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 x14ac:dyDescent="0.15">
      <c r="A64" s="543"/>
      <c r="B64" s="561"/>
      <c r="C64" s="561"/>
      <c r="D64" s="561"/>
      <c r="E64" s="561"/>
      <c r="F64" s="561"/>
      <c r="G64" s="561"/>
      <c r="H64" s="561"/>
      <c r="I64" s="561"/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561"/>
      <c r="U64" s="561"/>
      <c r="V64" s="561"/>
      <c r="W64" s="561"/>
      <c r="X64" s="561"/>
      <c r="Y64" s="561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561"/>
      <c r="AK64" s="561"/>
      <c r="AL64" s="561"/>
      <c r="AM64" s="561"/>
      <c r="AN64" s="561"/>
      <c r="AO64" s="561"/>
      <c r="AP64" s="561"/>
      <c r="AQ64" s="561"/>
      <c r="AR64" s="561"/>
      <c r="AS64" s="561"/>
      <c r="AT64" s="561"/>
      <c r="AU64" s="561"/>
      <c r="AV64" s="561"/>
      <c r="AW64" s="561"/>
      <c r="AX64" s="561"/>
      <c r="AY64" s="561"/>
      <c r="AZ64" s="561"/>
      <c r="BA64" s="561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 x14ac:dyDescent="0.15">
      <c r="A65" s="543"/>
      <c r="B65" s="561"/>
      <c r="C65" s="561"/>
      <c r="D65" s="561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  <c r="Z65" s="561"/>
      <c r="AA65" s="561"/>
      <c r="AB65" s="561"/>
      <c r="AC65" s="561"/>
      <c r="AD65" s="561"/>
      <c r="AE65" s="561"/>
      <c r="AF65" s="561"/>
      <c r="AG65" s="561"/>
      <c r="AH65" s="561"/>
      <c r="AI65" s="561"/>
      <c r="AJ65" s="561"/>
      <c r="AK65" s="561"/>
      <c r="AL65" s="561"/>
      <c r="AM65" s="561"/>
      <c r="AN65" s="561"/>
      <c r="AO65" s="561"/>
      <c r="AP65" s="561"/>
      <c r="AQ65" s="561"/>
      <c r="AR65" s="561"/>
      <c r="AS65" s="561"/>
      <c r="AT65" s="561"/>
      <c r="AU65" s="561"/>
      <c r="AV65" s="561"/>
      <c r="AW65" s="561"/>
      <c r="AX65" s="561"/>
      <c r="AY65" s="561"/>
      <c r="AZ65" s="561"/>
      <c r="BA65" s="561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 x14ac:dyDescent="0.15">
      <c r="A66" s="543"/>
      <c r="B66" s="561"/>
      <c r="C66" s="561"/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561"/>
      <c r="U66" s="561"/>
      <c r="V66" s="561"/>
      <c r="W66" s="561"/>
      <c r="X66" s="561"/>
      <c r="Y66" s="561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561"/>
      <c r="AK66" s="561"/>
      <c r="AL66" s="561"/>
      <c r="AM66" s="561"/>
      <c r="AN66" s="561"/>
      <c r="AO66" s="561"/>
      <c r="AP66" s="561"/>
      <c r="AQ66" s="561"/>
      <c r="AR66" s="561"/>
      <c r="AS66" s="561"/>
      <c r="AT66" s="561"/>
      <c r="AU66" s="561"/>
      <c r="AV66" s="561"/>
      <c r="AW66" s="561"/>
      <c r="AX66" s="561"/>
      <c r="AY66" s="561"/>
      <c r="AZ66" s="561"/>
      <c r="BA66" s="561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 x14ac:dyDescent="0.15">
      <c r="A67" s="543"/>
      <c r="B67" s="561"/>
      <c r="C67" s="561"/>
      <c r="D67" s="561"/>
      <c r="E67" s="561"/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561"/>
      <c r="AK67" s="561"/>
      <c r="AL67" s="561"/>
      <c r="AM67" s="561"/>
      <c r="AN67" s="561"/>
      <c r="AO67" s="561"/>
      <c r="AP67" s="561"/>
      <c r="AQ67" s="561"/>
      <c r="AR67" s="561"/>
      <c r="AS67" s="561"/>
      <c r="AT67" s="561"/>
      <c r="AU67" s="561"/>
      <c r="AV67" s="561"/>
      <c r="AW67" s="561"/>
      <c r="AX67" s="561"/>
      <c r="AY67" s="561"/>
      <c r="AZ67" s="561"/>
      <c r="BA67" s="561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 x14ac:dyDescent="0.15">
      <c r="A68" s="4"/>
      <c r="B68" s="537"/>
      <c r="C68" s="537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7"/>
      <c r="O68" s="537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7"/>
      <c r="AL68" s="537"/>
      <c r="AM68" s="537"/>
      <c r="AN68" s="537"/>
      <c r="AO68" s="537"/>
      <c r="AP68" s="537"/>
      <c r="AQ68" s="537"/>
      <c r="AR68" s="537"/>
      <c r="AS68" s="537"/>
      <c r="AT68" s="537"/>
      <c r="AU68" s="537"/>
      <c r="AV68" s="537"/>
      <c r="AW68" s="537"/>
      <c r="AX68" s="537"/>
      <c r="AY68" s="537"/>
      <c r="AZ68" s="537"/>
      <c r="BA68" s="537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 x14ac:dyDescent="0.15">
      <c r="A69" s="543" t="s">
        <v>112</v>
      </c>
      <c r="B69" s="561" t="s">
        <v>41</v>
      </c>
      <c r="C69" s="561" t="s">
        <v>41</v>
      </c>
      <c r="D69" s="561" t="s">
        <v>41</v>
      </c>
      <c r="E69" s="561" t="s">
        <v>41</v>
      </c>
      <c r="F69" s="561" t="s">
        <v>41</v>
      </c>
      <c r="G69" s="561" t="s">
        <v>41</v>
      </c>
      <c r="H69" s="561" t="s">
        <v>41</v>
      </c>
      <c r="I69" s="561" t="s">
        <v>41</v>
      </c>
      <c r="J69" s="561" t="s">
        <v>41</v>
      </c>
      <c r="K69" s="561" t="s">
        <v>41</v>
      </c>
      <c r="L69" s="561" t="s">
        <v>41</v>
      </c>
      <c r="M69" s="561" t="s">
        <v>41</v>
      </c>
      <c r="N69" s="561" t="s">
        <v>41</v>
      </c>
      <c r="O69" s="561" t="s">
        <v>41</v>
      </c>
      <c r="P69" s="561" t="s">
        <v>41</v>
      </c>
      <c r="Q69" s="561" t="s">
        <v>41</v>
      </c>
      <c r="R69" s="561" t="s">
        <v>41</v>
      </c>
      <c r="S69" s="561" t="s">
        <v>41</v>
      </c>
      <c r="T69" s="561" t="s">
        <v>41</v>
      </c>
      <c r="U69" s="561" t="s">
        <v>41</v>
      </c>
      <c r="V69" s="561" t="s">
        <v>41</v>
      </c>
      <c r="W69" s="561" t="s">
        <v>41</v>
      </c>
      <c r="X69" s="561" t="s">
        <v>41</v>
      </c>
      <c r="Y69" s="561" t="s">
        <v>41</v>
      </c>
      <c r="Z69" s="561" t="s">
        <v>41</v>
      </c>
      <c r="AA69" s="561" t="s">
        <v>41</v>
      </c>
      <c r="AB69" s="561" t="s">
        <v>41</v>
      </c>
      <c r="AC69" s="561" t="s">
        <v>41</v>
      </c>
      <c r="AD69" s="561" t="s">
        <v>41</v>
      </c>
      <c r="AE69" s="561" t="s">
        <v>41</v>
      </c>
      <c r="AF69" s="561" t="s">
        <v>41</v>
      </c>
      <c r="AG69" s="561" t="s">
        <v>41</v>
      </c>
      <c r="AH69" s="561" t="s">
        <v>41</v>
      </c>
      <c r="AI69" s="561" t="s">
        <v>41</v>
      </c>
      <c r="AJ69" s="561" t="s">
        <v>41</v>
      </c>
      <c r="AK69" s="561" t="s">
        <v>41</v>
      </c>
      <c r="AL69" s="561" t="s">
        <v>41</v>
      </c>
      <c r="AM69" s="561" t="s">
        <v>41</v>
      </c>
      <c r="AN69" s="561" t="s">
        <v>41</v>
      </c>
      <c r="AO69" s="561" t="s">
        <v>41</v>
      </c>
      <c r="AP69" s="561" t="s">
        <v>41</v>
      </c>
      <c r="AQ69" s="561" t="s">
        <v>41</v>
      </c>
      <c r="AR69" s="561" t="s">
        <v>41</v>
      </c>
      <c r="AS69" s="561" t="s">
        <v>41</v>
      </c>
      <c r="AT69" s="561" t="s">
        <v>41</v>
      </c>
      <c r="AU69" s="561" t="s">
        <v>41</v>
      </c>
      <c r="AV69" s="561" t="s">
        <v>41</v>
      </c>
      <c r="AW69" s="561" t="s">
        <v>41</v>
      </c>
      <c r="AX69" s="561" t="s">
        <v>41</v>
      </c>
      <c r="AY69" s="561" t="s">
        <v>41</v>
      </c>
      <c r="AZ69" s="561" t="s">
        <v>41</v>
      </c>
      <c r="BA69" s="561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 x14ac:dyDescent="0.15">
      <c r="A70" s="543"/>
      <c r="B70" s="561"/>
      <c r="C70" s="561"/>
      <c r="D70" s="561"/>
      <c r="E70" s="56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  <c r="AA70" s="561"/>
      <c r="AB70" s="561"/>
      <c r="AC70" s="561"/>
      <c r="AD70" s="561"/>
      <c r="AE70" s="561"/>
      <c r="AF70" s="561"/>
      <c r="AG70" s="561"/>
      <c r="AH70" s="561"/>
      <c r="AI70" s="561"/>
      <c r="AJ70" s="561"/>
      <c r="AK70" s="561"/>
      <c r="AL70" s="561"/>
      <c r="AM70" s="561"/>
      <c r="AN70" s="561"/>
      <c r="AO70" s="561"/>
      <c r="AP70" s="561"/>
      <c r="AQ70" s="561"/>
      <c r="AR70" s="561"/>
      <c r="AS70" s="561"/>
      <c r="AT70" s="561"/>
      <c r="AU70" s="561"/>
      <c r="AV70" s="561"/>
      <c r="AW70" s="561"/>
      <c r="AX70" s="561"/>
      <c r="AY70" s="561"/>
      <c r="AZ70" s="561"/>
      <c r="BA70" s="561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 x14ac:dyDescent="0.15">
      <c r="A71" s="543"/>
      <c r="B71" s="561"/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1"/>
      <c r="V71" s="561"/>
      <c r="W71" s="561"/>
      <c r="X71" s="561"/>
      <c r="Y71" s="561"/>
      <c r="Z71" s="561"/>
      <c r="AA71" s="561"/>
      <c r="AB71" s="561"/>
      <c r="AC71" s="561"/>
      <c r="AD71" s="561"/>
      <c r="AE71" s="561"/>
      <c r="AF71" s="561"/>
      <c r="AG71" s="561"/>
      <c r="AH71" s="561"/>
      <c r="AI71" s="561"/>
      <c r="AJ71" s="561"/>
      <c r="AK71" s="561"/>
      <c r="AL71" s="561"/>
      <c r="AM71" s="561"/>
      <c r="AN71" s="561"/>
      <c r="AO71" s="561"/>
      <c r="AP71" s="561"/>
      <c r="AQ71" s="561"/>
      <c r="AR71" s="561"/>
      <c r="AS71" s="561"/>
      <c r="AT71" s="561"/>
      <c r="AU71" s="561"/>
      <c r="AV71" s="561"/>
      <c r="AW71" s="561"/>
      <c r="AX71" s="561"/>
      <c r="AY71" s="561"/>
      <c r="AZ71" s="561"/>
      <c r="BA71" s="561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 x14ac:dyDescent="0.15">
      <c r="A72" s="543"/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1"/>
      <c r="V72" s="561"/>
      <c r="W72" s="561"/>
      <c r="X72" s="561"/>
      <c r="Y72" s="561"/>
      <c r="Z72" s="561"/>
      <c r="AA72" s="561"/>
      <c r="AB72" s="561"/>
      <c r="AC72" s="561"/>
      <c r="AD72" s="561"/>
      <c r="AE72" s="561"/>
      <c r="AF72" s="561"/>
      <c r="AG72" s="561"/>
      <c r="AH72" s="561"/>
      <c r="AI72" s="561"/>
      <c r="AJ72" s="561"/>
      <c r="AK72" s="561"/>
      <c r="AL72" s="561"/>
      <c r="AM72" s="561"/>
      <c r="AN72" s="561"/>
      <c r="AO72" s="561"/>
      <c r="AP72" s="561"/>
      <c r="AQ72" s="561"/>
      <c r="AR72" s="561"/>
      <c r="AS72" s="561"/>
      <c r="AT72" s="561"/>
      <c r="AU72" s="561"/>
      <c r="AV72" s="561"/>
      <c r="AW72" s="561"/>
      <c r="AX72" s="561"/>
      <c r="AY72" s="561"/>
      <c r="AZ72" s="561"/>
      <c r="BA72" s="561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 x14ac:dyDescent="0.15">
      <c r="A73" s="543"/>
      <c r="B73" s="561"/>
      <c r="C73" s="561"/>
      <c r="D73" s="561"/>
      <c r="E73" s="561"/>
      <c r="F73" s="561"/>
      <c r="G73" s="561"/>
      <c r="H73" s="561"/>
      <c r="I73" s="561"/>
      <c r="J73" s="561"/>
      <c r="K73" s="561"/>
      <c r="L73" s="561"/>
      <c r="M73" s="561"/>
      <c r="N73" s="561"/>
      <c r="O73" s="561"/>
      <c r="P73" s="561"/>
      <c r="Q73" s="561"/>
      <c r="R73" s="561"/>
      <c r="S73" s="561"/>
      <c r="T73" s="561"/>
      <c r="U73" s="561"/>
      <c r="V73" s="561"/>
      <c r="W73" s="561"/>
      <c r="X73" s="561"/>
      <c r="Y73" s="561"/>
      <c r="Z73" s="561"/>
      <c r="AA73" s="561"/>
      <c r="AB73" s="561"/>
      <c r="AC73" s="561"/>
      <c r="AD73" s="561"/>
      <c r="AE73" s="561"/>
      <c r="AF73" s="561"/>
      <c r="AG73" s="561"/>
      <c r="AH73" s="561"/>
      <c r="AI73" s="561"/>
      <c r="AJ73" s="561"/>
      <c r="AK73" s="561"/>
      <c r="AL73" s="561"/>
      <c r="AM73" s="561"/>
      <c r="AN73" s="561"/>
      <c r="AO73" s="561"/>
      <c r="AP73" s="561"/>
      <c r="AQ73" s="561"/>
      <c r="AR73" s="561"/>
      <c r="AS73" s="561"/>
      <c r="AT73" s="561"/>
      <c r="AU73" s="561"/>
      <c r="AV73" s="561"/>
      <c r="AW73" s="561"/>
      <c r="AX73" s="561"/>
      <c r="AY73" s="561"/>
      <c r="AZ73" s="561"/>
      <c r="BA73" s="561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 x14ac:dyDescent="0.15">
      <c r="A74" s="543"/>
      <c r="B74" s="561"/>
      <c r="C74" s="561"/>
      <c r="D74" s="561"/>
      <c r="E74" s="561"/>
      <c r="F74" s="561"/>
      <c r="G74" s="561"/>
      <c r="H74" s="561"/>
      <c r="I74" s="561"/>
      <c r="J74" s="561"/>
      <c r="K74" s="561"/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1"/>
      <c r="Y74" s="561"/>
      <c r="Z74" s="561"/>
      <c r="AA74" s="561"/>
      <c r="AB74" s="561"/>
      <c r="AC74" s="561"/>
      <c r="AD74" s="561"/>
      <c r="AE74" s="561"/>
      <c r="AF74" s="561"/>
      <c r="AG74" s="561"/>
      <c r="AH74" s="561"/>
      <c r="AI74" s="561"/>
      <c r="AJ74" s="561"/>
      <c r="AK74" s="561"/>
      <c r="AL74" s="561"/>
      <c r="AM74" s="561"/>
      <c r="AN74" s="561"/>
      <c r="AO74" s="561"/>
      <c r="AP74" s="561"/>
      <c r="AQ74" s="561"/>
      <c r="AR74" s="561"/>
      <c r="AS74" s="561"/>
      <c r="AT74" s="561"/>
      <c r="AU74" s="561"/>
      <c r="AV74" s="561"/>
      <c r="AW74" s="561"/>
      <c r="AX74" s="561"/>
      <c r="AY74" s="561"/>
      <c r="AZ74" s="561"/>
      <c r="BA74" s="561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 x14ac:dyDescent="0.15">
      <c r="A75" s="4"/>
      <c r="B75" s="537"/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37"/>
      <c r="AF75" s="537"/>
      <c r="AG75" s="537"/>
      <c r="AH75" s="537"/>
      <c r="AI75" s="537"/>
      <c r="AJ75" s="537"/>
      <c r="AK75" s="537"/>
      <c r="AL75" s="537"/>
      <c r="AM75" s="537"/>
      <c r="AN75" s="537"/>
      <c r="AO75" s="537"/>
      <c r="AP75" s="537"/>
      <c r="AQ75" s="537"/>
      <c r="AR75" s="537"/>
      <c r="AS75" s="537"/>
      <c r="AT75" s="537"/>
      <c r="AU75" s="537"/>
      <c r="AV75" s="537"/>
      <c r="AW75" s="537"/>
      <c r="AX75" s="537"/>
      <c r="AY75" s="537"/>
      <c r="AZ75" s="537"/>
      <c r="BA75" s="537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 x14ac:dyDescent="0.15">
      <c r="A76" s="543" t="s">
        <v>113</v>
      </c>
      <c r="B76" s="561" t="s">
        <v>41</v>
      </c>
      <c r="C76" s="561" t="s">
        <v>41</v>
      </c>
      <c r="D76" s="561" t="s">
        <v>41</v>
      </c>
      <c r="E76" s="561" t="s">
        <v>41</v>
      </c>
      <c r="F76" s="561" t="s">
        <v>41</v>
      </c>
      <c r="G76" s="561" t="s">
        <v>41</v>
      </c>
      <c r="H76" s="561" t="s">
        <v>41</v>
      </c>
      <c r="I76" s="561" t="s">
        <v>41</v>
      </c>
      <c r="J76" s="561" t="s">
        <v>41</v>
      </c>
      <c r="K76" s="561" t="s">
        <v>41</v>
      </c>
      <c r="L76" s="561" t="s">
        <v>41</v>
      </c>
      <c r="M76" s="561" t="s">
        <v>41</v>
      </c>
      <c r="N76" s="561" t="s">
        <v>41</v>
      </c>
      <c r="O76" s="561" t="s">
        <v>41</v>
      </c>
      <c r="P76" s="561" t="s">
        <v>41</v>
      </c>
      <c r="Q76" s="561" t="s">
        <v>41</v>
      </c>
      <c r="R76" s="561" t="s">
        <v>41</v>
      </c>
      <c r="S76" s="561" t="s">
        <v>41</v>
      </c>
      <c r="T76" s="561" t="s">
        <v>41</v>
      </c>
      <c r="U76" s="561" t="s">
        <v>41</v>
      </c>
      <c r="V76" s="561" t="s">
        <v>41</v>
      </c>
      <c r="W76" s="561" t="s">
        <v>41</v>
      </c>
      <c r="X76" s="561" t="s">
        <v>41</v>
      </c>
      <c r="Y76" s="561" t="s">
        <v>41</v>
      </c>
      <c r="Z76" s="561" t="s">
        <v>41</v>
      </c>
      <c r="AA76" s="561" t="s">
        <v>41</v>
      </c>
      <c r="AB76" s="561" t="s">
        <v>41</v>
      </c>
      <c r="AC76" s="561" t="s">
        <v>41</v>
      </c>
      <c r="AD76" s="561" t="s">
        <v>41</v>
      </c>
      <c r="AE76" s="561" t="s">
        <v>41</v>
      </c>
      <c r="AF76" s="561" t="s">
        <v>41</v>
      </c>
      <c r="AG76" s="561" t="s">
        <v>41</v>
      </c>
      <c r="AH76" s="561" t="s">
        <v>41</v>
      </c>
      <c r="AI76" s="561" t="s">
        <v>41</v>
      </c>
      <c r="AJ76" s="561" t="s">
        <v>41</v>
      </c>
      <c r="AK76" s="561" t="s">
        <v>41</v>
      </c>
      <c r="AL76" s="561" t="s">
        <v>41</v>
      </c>
      <c r="AM76" s="561" t="s">
        <v>41</v>
      </c>
      <c r="AN76" s="561" t="s">
        <v>41</v>
      </c>
      <c r="AO76" s="561" t="s">
        <v>41</v>
      </c>
      <c r="AP76" s="561" t="s">
        <v>41</v>
      </c>
      <c r="AQ76" s="561" t="s">
        <v>41</v>
      </c>
      <c r="AR76" s="561" t="s">
        <v>41</v>
      </c>
      <c r="AS76" s="561" t="s">
        <v>41</v>
      </c>
      <c r="AT76" s="561" t="s">
        <v>41</v>
      </c>
      <c r="AU76" s="561" t="s">
        <v>41</v>
      </c>
      <c r="AV76" s="561" t="s">
        <v>41</v>
      </c>
      <c r="AW76" s="561" t="s">
        <v>41</v>
      </c>
      <c r="AX76" s="561" t="s">
        <v>41</v>
      </c>
      <c r="AY76" s="561" t="s">
        <v>41</v>
      </c>
      <c r="AZ76" s="561" t="s">
        <v>41</v>
      </c>
      <c r="BA76" s="561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 x14ac:dyDescent="0.15">
      <c r="A77" s="543"/>
      <c r="B77" s="561"/>
      <c r="C77" s="561"/>
      <c r="D77" s="561"/>
      <c r="E77" s="561"/>
      <c r="F77" s="561"/>
      <c r="G77" s="561"/>
      <c r="H77" s="561"/>
      <c r="I77" s="561"/>
      <c r="J77" s="561"/>
      <c r="K77" s="561"/>
      <c r="L77" s="561"/>
      <c r="M77" s="561"/>
      <c r="N77" s="561"/>
      <c r="O77" s="561"/>
      <c r="P77" s="561"/>
      <c r="Q77" s="561"/>
      <c r="R77" s="561"/>
      <c r="S77" s="561"/>
      <c r="T77" s="561"/>
      <c r="U77" s="561"/>
      <c r="V77" s="561"/>
      <c r="W77" s="561"/>
      <c r="X77" s="561"/>
      <c r="Y77" s="561"/>
      <c r="Z77" s="561"/>
      <c r="AA77" s="561"/>
      <c r="AB77" s="561"/>
      <c r="AC77" s="561"/>
      <c r="AD77" s="561"/>
      <c r="AE77" s="561"/>
      <c r="AF77" s="561"/>
      <c r="AG77" s="561"/>
      <c r="AH77" s="561"/>
      <c r="AI77" s="561"/>
      <c r="AJ77" s="561"/>
      <c r="AK77" s="561"/>
      <c r="AL77" s="561"/>
      <c r="AM77" s="561"/>
      <c r="AN77" s="561"/>
      <c r="AO77" s="561"/>
      <c r="AP77" s="561"/>
      <c r="AQ77" s="561"/>
      <c r="AR77" s="561"/>
      <c r="AS77" s="561"/>
      <c r="AT77" s="561"/>
      <c r="AU77" s="561"/>
      <c r="AV77" s="561"/>
      <c r="AW77" s="561"/>
      <c r="AX77" s="561"/>
      <c r="AY77" s="561"/>
      <c r="AZ77" s="561"/>
      <c r="BA77" s="561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 x14ac:dyDescent="0.15">
      <c r="A78" s="543"/>
      <c r="B78" s="561"/>
      <c r="C78" s="561"/>
      <c r="D78" s="561"/>
      <c r="E78" s="561"/>
      <c r="F78" s="561"/>
      <c r="G78" s="561"/>
      <c r="H78" s="561"/>
      <c r="I78" s="561"/>
      <c r="J78" s="561"/>
      <c r="K78" s="561"/>
      <c r="L78" s="561"/>
      <c r="M78" s="561"/>
      <c r="N78" s="561"/>
      <c r="O78" s="561"/>
      <c r="P78" s="561"/>
      <c r="Q78" s="561"/>
      <c r="R78" s="561"/>
      <c r="S78" s="561"/>
      <c r="T78" s="561"/>
      <c r="U78" s="561"/>
      <c r="V78" s="561"/>
      <c r="W78" s="561"/>
      <c r="X78" s="561"/>
      <c r="Y78" s="561"/>
      <c r="Z78" s="561"/>
      <c r="AA78" s="561"/>
      <c r="AB78" s="561"/>
      <c r="AC78" s="561"/>
      <c r="AD78" s="561"/>
      <c r="AE78" s="561"/>
      <c r="AF78" s="561"/>
      <c r="AG78" s="561"/>
      <c r="AH78" s="561"/>
      <c r="AI78" s="561"/>
      <c r="AJ78" s="561"/>
      <c r="AK78" s="561"/>
      <c r="AL78" s="561"/>
      <c r="AM78" s="561"/>
      <c r="AN78" s="561"/>
      <c r="AO78" s="561"/>
      <c r="AP78" s="561"/>
      <c r="AQ78" s="561"/>
      <c r="AR78" s="561"/>
      <c r="AS78" s="561"/>
      <c r="AT78" s="561"/>
      <c r="AU78" s="561"/>
      <c r="AV78" s="561"/>
      <c r="AW78" s="561"/>
      <c r="AX78" s="561"/>
      <c r="AY78" s="561"/>
      <c r="AZ78" s="561"/>
      <c r="BA78" s="561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 x14ac:dyDescent="0.15">
      <c r="A79" s="543"/>
      <c r="B79" s="561"/>
      <c r="C79" s="561"/>
      <c r="D79" s="561"/>
      <c r="E79" s="561"/>
      <c r="F79" s="561"/>
      <c r="G79" s="561"/>
      <c r="H79" s="561"/>
      <c r="I79" s="561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1"/>
      <c r="AA79" s="561"/>
      <c r="AB79" s="561"/>
      <c r="AC79" s="561"/>
      <c r="AD79" s="561"/>
      <c r="AE79" s="561"/>
      <c r="AF79" s="561"/>
      <c r="AG79" s="561"/>
      <c r="AH79" s="561"/>
      <c r="AI79" s="561"/>
      <c r="AJ79" s="561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  <c r="BA79" s="561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 x14ac:dyDescent="0.15">
      <c r="A80" s="543"/>
      <c r="B80" s="561"/>
      <c r="C80" s="561"/>
      <c r="D80" s="561"/>
      <c r="E80" s="561"/>
      <c r="F80" s="561"/>
      <c r="G80" s="561"/>
      <c r="H80" s="561"/>
      <c r="I80" s="561"/>
      <c r="J80" s="561"/>
      <c r="K80" s="561"/>
      <c r="L80" s="561"/>
      <c r="M80" s="561"/>
      <c r="N80" s="561"/>
      <c r="O80" s="561"/>
      <c r="P80" s="561"/>
      <c r="Q80" s="561"/>
      <c r="R80" s="561"/>
      <c r="S80" s="561"/>
      <c r="T80" s="561"/>
      <c r="U80" s="561"/>
      <c r="V80" s="561"/>
      <c r="W80" s="561"/>
      <c r="X80" s="561"/>
      <c r="Y80" s="561"/>
      <c r="Z80" s="561"/>
      <c r="AA80" s="561"/>
      <c r="AB80" s="561"/>
      <c r="AC80" s="561"/>
      <c r="AD80" s="561"/>
      <c r="AE80" s="561"/>
      <c r="AF80" s="561"/>
      <c r="AG80" s="561"/>
      <c r="AH80" s="561"/>
      <c r="AI80" s="561"/>
      <c r="AJ80" s="561"/>
      <c r="AK80" s="561"/>
      <c r="AL80" s="561"/>
      <c r="AM80" s="561"/>
      <c r="AN80" s="561"/>
      <c r="AO80" s="561"/>
      <c r="AP80" s="561"/>
      <c r="AQ80" s="561"/>
      <c r="AR80" s="561"/>
      <c r="AS80" s="561"/>
      <c r="AT80" s="561"/>
      <c r="AU80" s="561"/>
      <c r="AV80" s="561"/>
      <c r="AW80" s="561"/>
      <c r="AX80" s="561"/>
      <c r="AY80" s="561"/>
      <c r="AZ80" s="561"/>
      <c r="BA80" s="561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 x14ac:dyDescent="0.15">
      <c r="A81" s="543"/>
      <c r="B81" s="561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1"/>
      <c r="AL81" s="561"/>
      <c r="AM81" s="561"/>
      <c r="AN81" s="561"/>
      <c r="AO81" s="561"/>
      <c r="AP81" s="561"/>
      <c r="AQ81" s="561"/>
      <c r="AR81" s="561"/>
      <c r="AS81" s="561"/>
      <c r="AT81" s="561"/>
      <c r="AU81" s="561"/>
      <c r="AV81" s="561"/>
      <c r="AW81" s="561"/>
      <c r="AX81" s="561"/>
      <c r="AY81" s="561"/>
      <c r="AZ81" s="561"/>
      <c r="BA81" s="561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 x14ac:dyDescent="0.15">
      <c r="A82" s="4"/>
      <c r="B82" s="537"/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37"/>
      <c r="AF82" s="537"/>
      <c r="AG82" s="537"/>
      <c r="AH82" s="537"/>
      <c r="AI82" s="537"/>
      <c r="AJ82" s="537"/>
      <c r="AK82" s="537"/>
      <c r="AL82" s="537"/>
      <c r="AM82" s="537"/>
      <c r="AN82" s="537"/>
      <c r="AO82" s="537"/>
      <c r="AP82" s="537"/>
      <c r="AQ82" s="537"/>
      <c r="AR82" s="537"/>
      <c r="AS82" s="537"/>
      <c r="AT82" s="537"/>
      <c r="AU82" s="537"/>
      <c r="AV82" s="537"/>
      <c r="AW82" s="537"/>
      <c r="AX82" s="537"/>
      <c r="AY82" s="537"/>
      <c r="AZ82" s="537"/>
      <c r="BA82" s="537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 x14ac:dyDescent="0.15">
      <c r="A83" s="543" t="s">
        <v>114</v>
      </c>
      <c r="B83" s="561" t="s">
        <v>41</v>
      </c>
      <c r="C83" s="561" t="s">
        <v>41</v>
      </c>
      <c r="D83" s="561" t="s">
        <v>41</v>
      </c>
      <c r="E83" s="561" t="s">
        <v>41</v>
      </c>
      <c r="F83" s="561" t="s">
        <v>41</v>
      </c>
      <c r="G83" s="561" t="s">
        <v>41</v>
      </c>
      <c r="H83" s="561" t="s">
        <v>41</v>
      </c>
      <c r="I83" s="561" t="s">
        <v>41</v>
      </c>
      <c r="J83" s="561" t="s">
        <v>41</v>
      </c>
      <c r="K83" s="561" t="s">
        <v>41</v>
      </c>
      <c r="L83" s="561" t="s">
        <v>41</v>
      </c>
      <c r="M83" s="561" t="s">
        <v>41</v>
      </c>
      <c r="N83" s="561" t="s">
        <v>41</v>
      </c>
      <c r="O83" s="561" t="s">
        <v>41</v>
      </c>
      <c r="P83" s="561" t="s">
        <v>41</v>
      </c>
      <c r="Q83" s="561" t="s">
        <v>41</v>
      </c>
      <c r="R83" s="561" t="s">
        <v>41</v>
      </c>
      <c r="S83" s="561" t="s">
        <v>41</v>
      </c>
      <c r="T83" s="561" t="s">
        <v>41</v>
      </c>
      <c r="U83" s="561" t="s">
        <v>41</v>
      </c>
      <c r="V83" s="561" t="s">
        <v>41</v>
      </c>
      <c r="W83" s="561" t="s">
        <v>41</v>
      </c>
      <c r="X83" s="561" t="s">
        <v>41</v>
      </c>
      <c r="Y83" s="561" t="s">
        <v>41</v>
      </c>
      <c r="Z83" s="561" t="s">
        <v>41</v>
      </c>
      <c r="AA83" s="561" t="s">
        <v>41</v>
      </c>
      <c r="AB83" s="561" t="s">
        <v>41</v>
      </c>
      <c r="AC83" s="561" t="s">
        <v>41</v>
      </c>
      <c r="AD83" s="561" t="s">
        <v>41</v>
      </c>
      <c r="AE83" s="561" t="s">
        <v>41</v>
      </c>
      <c r="AF83" s="561" t="s">
        <v>41</v>
      </c>
      <c r="AG83" s="561" t="s">
        <v>41</v>
      </c>
      <c r="AH83" s="561" t="s">
        <v>41</v>
      </c>
      <c r="AI83" s="561" t="s">
        <v>41</v>
      </c>
      <c r="AJ83" s="561" t="s">
        <v>41</v>
      </c>
      <c r="AK83" s="561" t="s">
        <v>41</v>
      </c>
      <c r="AL83" s="561" t="s">
        <v>41</v>
      </c>
      <c r="AM83" s="561" t="s">
        <v>41</v>
      </c>
      <c r="AN83" s="561" t="s">
        <v>41</v>
      </c>
      <c r="AO83" s="561" t="s">
        <v>41</v>
      </c>
      <c r="AP83" s="561" t="s">
        <v>41</v>
      </c>
      <c r="AQ83" s="561" t="s">
        <v>41</v>
      </c>
      <c r="AR83" s="561" t="s">
        <v>41</v>
      </c>
      <c r="AS83" s="561" t="s">
        <v>41</v>
      </c>
      <c r="AT83" s="561" t="s">
        <v>41</v>
      </c>
      <c r="AU83" s="561" t="s">
        <v>41</v>
      </c>
      <c r="AV83" s="561" t="s">
        <v>41</v>
      </c>
      <c r="AW83" s="561" t="s">
        <v>41</v>
      </c>
      <c r="AX83" s="561" t="s">
        <v>41</v>
      </c>
      <c r="AY83" s="561" t="s">
        <v>41</v>
      </c>
      <c r="AZ83" s="561" t="s">
        <v>41</v>
      </c>
      <c r="BA83" s="561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 x14ac:dyDescent="0.15">
      <c r="A84" s="543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  <c r="AT84" s="561"/>
      <c r="AU84" s="561"/>
      <c r="AV84" s="561"/>
      <c r="AW84" s="561"/>
      <c r="AX84" s="561"/>
      <c r="AY84" s="561"/>
      <c r="AZ84" s="561"/>
      <c r="BA84" s="561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 x14ac:dyDescent="0.15">
      <c r="A85" s="543"/>
      <c r="B85" s="561"/>
      <c r="C85" s="561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561"/>
      <c r="V85" s="561"/>
      <c r="W85" s="561"/>
      <c r="X85" s="561"/>
      <c r="Y85" s="561"/>
      <c r="Z85" s="561"/>
      <c r="AA85" s="561"/>
      <c r="AB85" s="561"/>
      <c r="AC85" s="561"/>
      <c r="AD85" s="561"/>
      <c r="AE85" s="561"/>
      <c r="AF85" s="561"/>
      <c r="AG85" s="561"/>
      <c r="AH85" s="561"/>
      <c r="AI85" s="561"/>
      <c r="AJ85" s="561"/>
      <c r="AK85" s="561"/>
      <c r="AL85" s="561"/>
      <c r="AM85" s="561"/>
      <c r="AN85" s="561"/>
      <c r="AO85" s="561"/>
      <c r="AP85" s="561"/>
      <c r="AQ85" s="561"/>
      <c r="AR85" s="561"/>
      <c r="AS85" s="561"/>
      <c r="AT85" s="561"/>
      <c r="AU85" s="561"/>
      <c r="AV85" s="561"/>
      <c r="AW85" s="561"/>
      <c r="AX85" s="561"/>
      <c r="AY85" s="561"/>
      <c r="AZ85" s="561"/>
      <c r="BA85" s="561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 x14ac:dyDescent="0.15">
      <c r="A86" s="543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  <c r="AG86" s="561"/>
      <c r="AH86" s="561"/>
      <c r="AI86" s="561"/>
      <c r="AJ86" s="561"/>
      <c r="AK86" s="561"/>
      <c r="AL86" s="561"/>
      <c r="AM86" s="561"/>
      <c r="AN86" s="561"/>
      <c r="AO86" s="561"/>
      <c r="AP86" s="561"/>
      <c r="AQ86" s="561"/>
      <c r="AR86" s="561"/>
      <c r="AS86" s="561"/>
      <c r="AT86" s="561"/>
      <c r="AU86" s="561"/>
      <c r="AV86" s="561"/>
      <c r="AW86" s="561"/>
      <c r="AX86" s="561"/>
      <c r="AY86" s="561"/>
      <c r="AZ86" s="561"/>
      <c r="BA86" s="561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 x14ac:dyDescent="0.15">
      <c r="A87" s="543"/>
      <c r="B87" s="561"/>
      <c r="C87" s="561"/>
      <c r="D87" s="561"/>
      <c r="E87" s="561"/>
      <c r="F87" s="561"/>
      <c r="G87" s="561"/>
      <c r="H87" s="561"/>
      <c r="I87" s="561"/>
      <c r="J87" s="561"/>
      <c r="K87" s="561"/>
      <c r="L87" s="561"/>
      <c r="M87" s="561"/>
      <c r="N87" s="561"/>
      <c r="O87" s="561"/>
      <c r="P87" s="561"/>
      <c r="Q87" s="561"/>
      <c r="R87" s="561"/>
      <c r="S87" s="561"/>
      <c r="T87" s="561"/>
      <c r="U87" s="561"/>
      <c r="V87" s="561"/>
      <c r="W87" s="561"/>
      <c r="X87" s="561"/>
      <c r="Y87" s="561"/>
      <c r="Z87" s="561"/>
      <c r="AA87" s="561"/>
      <c r="AB87" s="561"/>
      <c r="AC87" s="561"/>
      <c r="AD87" s="561"/>
      <c r="AE87" s="561"/>
      <c r="AF87" s="561"/>
      <c r="AG87" s="561"/>
      <c r="AH87" s="561"/>
      <c r="AI87" s="561"/>
      <c r="AJ87" s="561"/>
      <c r="AK87" s="561"/>
      <c r="AL87" s="561"/>
      <c r="AM87" s="561"/>
      <c r="AN87" s="561"/>
      <c r="AO87" s="561"/>
      <c r="AP87" s="561"/>
      <c r="AQ87" s="561"/>
      <c r="AR87" s="561"/>
      <c r="AS87" s="561"/>
      <c r="AT87" s="561"/>
      <c r="AU87" s="561"/>
      <c r="AV87" s="561"/>
      <c r="AW87" s="561"/>
      <c r="AX87" s="561"/>
      <c r="AY87" s="561"/>
      <c r="AZ87" s="561"/>
      <c r="BA87" s="561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 x14ac:dyDescent="0.15">
      <c r="A88" s="543"/>
      <c r="B88" s="561"/>
      <c r="C88" s="561"/>
      <c r="D88" s="561"/>
      <c r="E88" s="561"/>
      <c r="F88" s="561"/>
      <c r="G88" s="561"/>
      <c r="H88" s="561"/>
      <c r="I88" s="561"/>
      <c r="J88" s="561"/>
      <c r="K88" s="561"/>
      <c r="L88" s="561"/>
      <c r="M88" s="561"/>
      <c r="N88" s="561"/>
      <c r="O88" s="561"/>
      <c r="P88" s="561"/>
      <c r="Q88" s="561"/>
      <c r="R88" s="561"/>
      <c r="S88" s="561"/>
      <c r="T88" s="561"/>
      <c r="U88" s="561"/>
      <c r="V88" s="561"/>
      <c r="W88" s="561"/>
      <c r="X88" s="561"/>
      <c r="Y88" s="561"/>
      <c r="Z88" s="561"/>
      <c r="AA88" s="561"/>
      <c r="AB88" s="561"/>
      <c r="AC88" s="561"/>
      <c r="AD88" s="561"/>
      <c r="AE88" s="561"/>
      <c r="AF88" s="561"/>
      <c r="AG88" s="561"/>
      <c r="AH88" s="561"/>
      <c r="AI88" s="561"/>
      <c r="AJ88" s="561"/>
      <c r="AK88" s="561"/>
      <c r="AL88" s="561"/>
      <c r="AM88" s="561"/>
      <c r="AN88" s="561"/>
      <c r="AO88" s="561"/>
      <c r="AP88" s="561"/>
      <c r="AQ88" s="561"/>
      <c r="AR88" s="561"/>
      <c r="AS88" s="561"/>
      <c r="AT88" s="561"/>
      <c r="AU88" s="561"/>
      <c r="AV88" s="561"/>
      <c r="AW88" s="561"/>
      <c r="AX88" s="561"/>
      <c r="AY88" s="561"/>
      <c r="AZ88" s="561"/>
      <c r="BA88" s="561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 x14ac:dyDescent="0.15">
      <c r="A89" s="4"/>
      <c r="B89" s="537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7"/>
      <c r="AV89" s="537"/>
      <c r="AW89" s="537"/>
      <c r="AX89" s="537"/>
      <c r="AY89" s="537"/>
      <c r="AZ89" s="537"/>
      <c r="BA89" s="537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 x14ac:dyDescent="0.15">
      <c r="A90" s="543" t="s">
        <v>115</v>
      </c>
      <c r="B90" s="561" t="s">
        <v>41</v>
      </c>
      <c r="C90" s="561" t="s">
        <v>41</v>
      </c>
      <c r="D90" s="561" t="s">
        <v>41</v>
      </c>
      <c r="E90" s="561" t="s">
        <v>41</v>
      </c>
      <c r="F90" s="561" t="s">
        <v>41</v>
      </c>
      <c r="G90" s="561" t="s">
        <v>41</v>
      </c>
      <c r="H90" s="561" t="s">
        <v>41</v>
      </c>
      <c r="I90" s="561" t="s">
        <v>41</v>
      </c>
      <c r="J90" s="561" t="s">
        <v>41</v>
      </c>
      <c r="K90" s="561" t="s">
        <v>41</v>
      </c>
      <c r="L90" s="561" t="s">
        <v>41</v>
      </c>
      <c r="M90" s="561" t="s">
        <v>41</v>
      </c>
      <c r="N90" s="561" t="s">
        <v>41</v>
      </c>
      <c r="O90" s="561" t="s">
        <v>41</v>
      </c>
      <c r="P90" s="561" t="s">
        <v>41</v>
      </c>
      <c r="Q90" s="561" t="s">
        <v>41</v>
      </c>
      <c r="R90" s="561" t="s">
        <v>41</v>
      </c>
      <c r="S90" s="561" t="s">
        <v>41</v>
      </c>
      <c r="T90" s="561" t="s">
        <v>41</v>
      </c>
      <c r="U90" s="561" t="s">
        <v>41</v>
      </c>
      <c r="V90" s="561" t="s">
        <v>41</v>
      </c>
      <c r="W90" s="561" t="s">
        <v>41</v>
      </c>
      <c r="X90" s="561" t="s">
        <v>41</v>
      </c>
      <c r="Y90" s="561" t="s">
        <v>41</v>
      </c>
      <c r="Z90" s="561" t="s">
        <v>41</v>
      </c>
      <c r="AA90" s="561" t="s">
        <v>41</v>
      </c>
      <c r="AB90" s="561" t="s">
        <v>41</v>
      </c>
      <c r="AC90" s="561" t="s">
        <v>41</v>
      </c>
      <c r="AD90" s="561" t="s">
        <v>41</v>
      </c>
      <c r="AE90" s="561" t="s">
        <v>41</v>
      </c>
      <c r="AF90" s="561" t="s">
        <v>41</v>
      </c>
      <c r="AG90" s="561" t="s">
        <v>41</v>
      </c>
      <c r="AH90" s="561" t="s">
        <v>41</v>
      </c>
      <c r="AI90" s="561" t="s">
        <v>41</v>
      </c>
      <c r="AJ90" s="561" t="s">
        <v>41</v>
      </c>
      <c r="AK90" s="561" t="s">
        <v>41</v>
      </c>
      <c r="AL90" s="561" t="s">
        <v>41</v>
      </c>
      <c r="AM90" s="561" t="s">
        <v>41</v>
      </c>
      <c r="AN90" s="561" t="s">
        <v>41</v>
      </c>
      <c r="AO90" s="561" t="s">
        <v>41</v>
      </c>
      <c r="AP90" s="561" t="s">
        <v>41</v>
      </c>
      <c r="AQ90" s="561" t="s">
        <v>41</v>
      </c>
      <c r="AR90" s="561" t="s">
        <v>41</v>
      </c>
      <c r="AS90" s="561" t="s">
        <v>41</v>
      </c>
      <c r="AT90" s="561" t="s">
        <v>41</v>
      </c>
      <c r="AU90" s="561" t="s">
        <v>41</v>
      </c>
      <c r="AV90" s="561" t="s">
        <v>41</v>
      </c>
      <c r="AW90" s="561" t="s">
        <v>41</v>
      </c>
      <c r="AX90" s="561" t="s">
        <v>41</v>
      </c>
      <c r="AY90" s="561" t="s">
        <v>41</v>
      </c>
      <c r="AZ90" s="561" t="s">
        <v>41</v>
      </c>
      <c r="BA90" s="561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 x14ac:dyDescent="0.15">
      <c r="A91" s="543"/>
      <c r="B91" s="561"/>
      <c r="C91" s="561"/>
      <c r="D91" s="561"/>
      <c r="E91" s="561"/>
      <c r="F91" s="561"/>
      <c r="G91" s="561"/>
      <c r="H91" s="561"/>
      <c r="I91" s="561"/>
      <c r="J91" s="561"/>
      <c r="K91" s="561"/>
      <c r="L91" s="561"/>
      <c r="M91" s="561"/>
      <c r="N91" s="561"/>
      <c r="O91" s="561"/>
      <c r="P91" s="561"/>
      <c r="Q91" s="561"/>
      <c r="R91" s="561"/>
      <c r="S91" s="561"/>
      <c r="T91" s="561"/>
      <c r="U91" s="561"/>
      <c r="V91" s="561"/>
      <c r="W91" s="561"/>
      <c r="X91" s="561"/>
      <c r="Y91" s="561"/>
      <c r="Z91" s="561"/>
      <c r="AA91" s="561"/>
      <c r="AB91" s="561"/>
      <c r="AC91" s="561"/>
      <c r="AD91" s="561"/>
      <c r="AE91" s="561"/>
      <c r="AF91" s="561"/>
      <c r="AG91" s="561"/>
      <c r="AH91" s="561"/>
      <c r="AI91" s="561"/>
      <c r="AJ91" s="561"/>
      <c r="AK91" s="561"/>
      <c r="AL91" s="561"/>
      <c r="AM91" s="561"/>
      <c r="AN91" s="561"/>
      <c r="AO91" s="561"/>
      <c r="AP91" s="561"/>
      <c r="AQ91" s="561"/>
      <c r="AR91" s="561"/>
      <c r="AS91" s="561"/>
      <c r="AT91" s="561"/>
      <c r="AU91" s="561"/>
      <c r="AV91" s="561"/>
      <c r="AW91" s="561"/>
      <c r="AX91" s="561"/>
      <c r="AY91" s="561"/>
      <c r="AZ91" s="561"/>
      <c r="BA91" s="561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 x14ac:dyDescent="0.15">
      <c r="A92" s="543"/>
      <c r="B92" s="561"/>
      <c r="C92" s="561"/>
      <c r="D92" s="561"/>
      <c r="E92" s="561"/>
      <c r="F92" s="561"/>
      <c r="G92" s="561"/>
      <c r="H92" s="561"/>
      <c r="I92" s="561"/>
      <c r="J92" s="561"/>
      <c r="K92" s="561"/>
      <c r="L92" s="561"/>
      <c r="M92" s="561"/>
      <c r="N92" s="561"/>
      <c r="O92" s="561"/>
      <c r="P92" s="561"/>
      <c r="Q92" s="561"/>
      <c r="R92" s="561"/>
      <c r="S92" s="561"/>
      <c r="T92" s="561"/>
      <c r="U92" s="561"/>
      <c r="V92" s="561"/>
      <c r="W92" s="561"/>
      <c r="X92" s="561"/>
      <c r="Y92" s="561"/>
      <c r="Z92" s="561"/>
      <c r="AA92" s="561"/>
      <c r="AB92" s="561"/>
      <c r="AC92" s="561"/>
      <c r="AD92" s="561"/>
      <c r="AE92" s="561"/>
      <c r="AF92" s="561"/>
      <c r="AG92" s="561"/>
      <c r="AH92" s="561"/>
      <c r="AI92" s="561"/>
      <c r="AJ92" s="561"/>
      <c r="AK92" s="561"/>
      <c r="AL92" s="561"/>
      <c r="AM92" s="561"/>
      <c r="AN92" s="561"/>
      <c r="AO92" s="561"/>
      <c r="AP92" s="561"/>
      <c r="AQ92" s="561"/>
      <c r="AR92" s="561"/>
      <c r="AS92" s="561"/>
      <c r="AT92" s="561"/>
      <c r="AU92" s="561"/>
      <c r="AV92" s="561"/>
      <c r="AW92" s="561"/>
      <c r="AX92" s="561"/>
      <c r="AY92" s="561"/>
      <c r="AZ92" s="561"/>
      <c r="BA92" s="561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 x14ac:dyDescent="0.15">
      <c r="A93" s="543"/>
      <c r="B93" s="561"/>
      <c r="C93" s="561"/>
      <c r="D93" s="561"/>
      <c r="E93" s="561"/>
      <c r="F93" s="561"/>
      <c r="G93" s="561"/>
      <c r="H93" s="561"/>
      <c r="I93" s="561"/>
      <c r="J93" s="561"/>
      <c r="K93" s="561"/>
      <c r="L93" s="561"/>
      <c r="M93" s="561"/>
      <c r="N93" s="561"/>
      <c r="O93" s="561"/>
      <c r="P93" s="561"/>
      <c r="Q93" s="561"/>
      <c r="R93" s="561"/>
      <c r="S93" s="561"/>
      <c r="T93" s="561"/>
      <c r="U93" s="561"/>
      <c r="V93" s="561"/>
      <c r="W93" s="561"/>
      <c r="X93" s="561"/>
      <c r="Y93" s="561"/>
      <c r="Z93" s="561"/>
      <c r="AA93" s="561"/>
      <c r="AB93" s="561"/>
      <c r="AC93" s="561"/>
      <c r="AD93" s="561"/>
      <c r="AE93" s="561"/>
      <c r="AF93" s="561"/>
      <c r="AG93" s="561"/>
      <c r="AH93" s="561"/>
      <c r="AI93" s="561"/>
      <c r="AJ93" s="561"/>
      <c r="AK93" s="561"/>
      <c r="AL93" s="561"/>
      <c r="AM93" s="561"/>
      <c r="AN93" s="561"/>
      <c r="AO93" s="561"/>
      <c r="AP93" s="561"/>
      <c r="AQ93" s="561"/>
      <c r="AR93" s="561"/>
      <c r="AS93" s="561"/>
      <c r="AT93" s="561"/>
      <c r="AU93" s="561"/>
      <c r="AV93" s="561"/>
      <c r="AW93" s="561"/>
      <c r="AX93" s="561"/>
      <c r="AY93" s="561"/>
      <c r="AZ93" s="561"/>
      <c r="BA93" s="561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 x14ac:dyDescent="0.15">
      <c r="A94" s="543"/>
      <c r="B94" s="561"/>
      <c r="C94" s="561"/>
      <c r="D94" s="561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561"/>
      <c r="AE94" s="561"/>
      <c r="AF94" s="561"/>
      <c r="AG94" s="561"/>
      <c r="AH94" s="561"/>
      <c r="AI94" s="561"/>
      <c r="AJ94" s="561"/>
      <c r="AK94" s="561"/>
      <c r="AL94" s="561"/>
      <c r="AM94" s="561"/>
      <c r="AN94" s="561"/>
      <c r="AO94" s="561"/>
      <c r="AP94" s="561"/>
      <c r="AQ94" s="561"/>
      <c r="AR94" s="561"/>
      <c r="AS94" s="561"/>
      <c r="AT94" s="561"/>
      <c r="AU94" s="561"/>
      <c r="AV94" s="561"/>
      <c r="AW94" s="561"/>
      <c r="AX94" s="561"/>
      <c r="AY94" s="561"/>
      <c r="AZ94" s="561"/>
      <c r="BA94" s="561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 x14ac:dyDescent="0.15">
      <c r="A95" s="543"/>
      <c r="B95" s="561"/>
      <c r="C95" s="561"/>
      <c r="D95" s="561"/>
      <c r="E95" s="561"/>
      <c r="F95" s="561"/>
      <c r="G95" s="561"/>
      <c r="H95" s="561"/>
      <c r="I95" s="561"/>
      <c r="J95" s="561"/>
      <c r="K95" s="561"/>
      <c r="L95" s="561"/>
      <c r="M95" s="561"/>
      <c r="N95" s="561"/>
      <c r="O95" s="561"/>
      <c r="P95" s="561"/>
      <c r="Q95" s="561"/>
      <c r="R95" s="561"/>
      <c r="S95" s="561"/>
      <c r="T95" s="561"/>
      <c r="U95" s="561"/>
      <c r="V95" s="561"/>
      <c r="W95" s="561"/>
      <c r="X95" s="561"/>
      <c r="Y95" s="561"/>
      <c r="Z95" s="561"/>
      <c r="AA95" s="561"/>
      <c r="AB95" s="561"/>
      <c r="AC95" s="561"/>
      <c r="AD95" s="561"/>
      <c r="AE95" s="561"/>
      <c r="AF95" s="561"/>
      <c r="AG95" s="561"/>
      <c r="AH95" s="561"/>
      <c r="AI95" s="561"/>
      <c r="AJ95" s="561"/>
      <c r="AK95" s="561"/>
      <c r="AL95" s="561"/>
      <c r="AM95" s="561"/>
      <c r="AN95" s="561"/>
      <c r="AO95" s="561"/>
      <c r="AP95" s="561"/>
      <c r="AQ95" s="561"/>
      <c r="AR95" s="561"/>
      <c r="AS95" s="561"/>
      <c r="AT95" s="561"/>
      <c r="AU95" s="561"/>
      <c r="AV95" s="561"/>
      <c r="AW95" s="561"/>
      <c r="AX95" s="561"/>
      <c r="AY95" s="561"/>
      <c r="AZ95" s="561"/>
      <c r="BA95" s="561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 x14ac:dyDescent="0.15">
      <c r="A96" s="4"/>
      <c r="B96" s="537"/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 x14ac:dyDescent="0.15">
      <c r="A97" s="543" t="s">
        <v>116</v>
      </c>
      <c r="B97" s="561" t="s">
        <v>41</v>
      </c>
      <c r="C97" s="561" t="s">
        <v>41</v>
      </c>
      <c r="D97" s="561" t="s">
        <v>41</v>
      </c>
      <c r="E97" s="561" t="s">
        <v>41</v>
      </c>
      <c r="F97" s="561" t="s">
        <v>41</v>
      </c>
      <c r="G97" s="561" t="s">
        <v>41</v>
      </c>
      <c r="H97" s="561" t="s">
        <v>41</v>
      </c>
      <c r="I97" s="561" t="s">
        <v>41</v>
      </c>
      <c r="J97" s="561" t="s">
        <v>41</v>
      </c>
      <c r="K97" s="561" t="s">
        <v>41</v>
      </c>
      <c r="L97" s="561" t="s">
        <v>41</v>
      </c>
      <c r="M97" s="561" t="s">
        <v>41</v>
      </c>
      <c r="N97" s="561" t="s">
        <v>41</v>
      </c>
      <c r="O97" s="561" t="s">
        <v>41</v>
      </c>
      <c r="P97" s="561" t="s">
        <v>41</v>
      </c>
      <c r="Q97" s="561" t="s">
        <v>41</v>
      </c>
      <c r="R97" s="561" t="s">
        <v>41</v>
      </c>
      <c r="S97" s="561" t="s">
        <v>41</v>
      </c>
      <c r="T97" s="561" t="s">
        <v>41</v>
      </c>
      <c r="U97" s="561" t="s">
        <v>41</v>
      </c>
      <c r="V97" s="561" t="s">
        <v>41</v>
      </c>
      <c r="W97" s="561" t="s">
        <v>41</v>
      </c>
      <c r="X97" s="561" t="s">
        <v>41</v>
      </c>
      <c r="Y97" s="561" t="s">
        <v>41</v>
      </c>
      <c r="Z97" s="561" t="s">
        <v>41</v>
      </c>
      <c r="AA97" s="561" t="s">
        <v>41</v>
      </c>
      <c r="AB97" s="561" t="s">
        <v>41</v>
      </c>
      <c r="AC97" s="561" t="s">
        <v>41</v>
      </c>
      <c r="AD97" s="561" t="s">
        <v>41</v>
      </c>
      <c r="AE97" s="561" t="s">
        <v>41</v>
      </c>
      <c r="AF97" s="561" t="s">
        <v>41</v>
      </c>
      <c r="AG97" s="561" t="s">
        <v>41</v>
      </c>
      <c r="AH97" s="561" t="s">
        <v>41</v>
      </c>
      <c r="AI97" s="561" t="s">
        <v>41</v>
      </c>
      <c r="AJ97" s="561" t="s">
        <v>41</v>
      </c>
      <c r="AK97" s="561" t="s">
        <v>41</v>
      </c>
      <c r="AL97" s="561" t="s">
        <v>41</v>
      </c>
      <c r="AM97" s="561" t="s">
        <v>41</v>
      </c>
      <c r="AN97" s="561" t="s">
        <v>41</v>
      </c>
      <c r="AO97" s="561" t="s">
        <v>41</v>
      </c>
      <c r="AP97" s="561" t="s">
        <v>41</v>
      </c>
      <c r="AQ97" s="561" t="s">
        <v>41</v>
      </c>
      <c r="AR97" s="561" t="s">
        <v>41</v>
      </c>
      <c r="AS97" s="561" t="s">
        <v>41</v>
      </c>
      <c r="AT97" s="561" t="s">
        <v>41</v>
      </c>
      <c r="AU97" s="561" t="s">
        <v>41</v>
      </c>
      <c r="AV97" s="561" t="s">
        <v>41</v>
      </c>
      <c r="AW97" s="561" t="s">
        <v>41</v>
      </c>
      <c r="AX97" s="561" t="s">
        <v>41</v>
      </c>
      <c r="AY97" s="561" t="s">
        <v>41</v>
      </c>
      <c r="AZ97" s="561" t="s">
        <v>41</v>
      </c>
      <c r="BA97" s="561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 x14ac:dyDescent="0.15">
      <c r="A98" s="543"/>
      <c r="B98" s="561"/>
      <c r="C98" s="561"/>
      <c r="D98" s="561"/>
      <c r="E98" s="561"/>
      <c r="F98" s="561"/>
      <c r="G98" s="561"/>
      <c r="H98" s="561"/>
      <c r="I98" s="561"/>
      <c r="J98" s="561"/>
      <c r="K98" s="561"/>
      <c r="L98" s="561"/>
      <c r="M98" s="561"/>
      <c r="N98" s="561"/>
      <c r="O98" s="561"/>
      <c r="P98" s="561"/>
      <c r="Q98" s="561"/>
      <c r="R98" s="561"/>
      <c r="S98" s="561"/>
      <c r="T98" s="561"/>
      <c r="U98" s="561"/>
      <c r="V98" s="561"/>
      <c r="W98" s="561"/>
      <c r="X98" s="561"/>
      <c r="Y98" s="561"/>
      <c r="Z98" s="561"/>
      <c r="AA98" s="561"/>
      <c r="AB98" s="561"/>
      <c r="AC98" s="561"/>
      <c r="AD98" s="561"/>
      <c r="AE98" s="561"/>
      <c r="AF98" s="561"/>
      <c r="AG98" s="561"/>
      <c r="AH98" s="561"/>
      <c r="AI98" s="561"/>
      <c r="AJ98" s="561"/>
      <c r="AK98" s="561"/>
      <c r="AL98" s="561"/>
      <c r="AM98" s="561"/>
      <c r="AN98" s="561"/>
      <c r="AO98" s="561"/>
      <c r="AP98" s="561"/>
      <c r="AQ98" s="561"/>
      <c r="AR98" s="561"/>
      <c r="AS98" s="561"/>
      <c r="AT98" s="561"/>
      <c r="AU98" s="561"/>
      <c r="AV98" s="561"/>
      <c r="AW98" s="561"/>
      <c r="AX98" s="561"/>
      <c r="AY98" s="561"/>
      <c r="AZ98" s="561"/>
      <c r="BA98" s="561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 x14ac:dyDescent="0.15">
      <c r="A99" s="543"/>
      <c r="B99" s="561"/>
      <c r="C99" s="561"/>
      <c r="D99" s="561"/>
      <c r="E99" s="561"/>
      <c r="F99" s="561"/>
      <c r="G99" s="561"/>
      <c r="H99" s="561"/>
      <c r="I99" s="561"/>
      <c r="J99" s="561"/>
      <c r="K99" s="561"/>
      <c r="L99" s="561"/>
      <c r="M99" s="561"/>
      <c r="N99" s="561"/>
      <c r="O99" s="561"/>
      <c r="P99" s="561"/>
      <c r="Q99" s="561"/>
      <c r="R99" s="561"/>
      <c r="S99" s="561"/>
      <c r="T99" s="561"/>
      <c r="U99" s="561"/>
      <c r="V99" s="561"/>
      <c r="W99" s="561"/>
      <c r="X99" s="561"/>
      <c r="Y99" s="561"/>
      <c r="Z99" s="561"/>
      <c r="AA99" s="561"/>
      <c r="AB99" s="561"/>
      <c r="AC99" s="561"/>
      <c r="AD99" s="561"/>
      <c r="AE99" s="561"/>
      <c r="AF99" s="561"/>
      <c r="AG99" s="561"/>
      <c r="AH99" s="561"/>
      <c r="AI99" s="561"/>
      <c r="AJ99" s="561"/>
      <c r="AK99" s="561"/>
      <c r="AL99" s="561"/>
      <c r="AM99" s="561"/>
      <c r="AN99" s="561"/>
      <c r="AO99" s="561"/>
      <c r="AP99" s="561"/>
      <c r="AQ99" s="561"/>
      <c r="AR99" s="561"/>
      <c r="AS99" s="561"/>
      <c r="AT99" s="561"/>
      <c r="AU99" s="561"/>
      <c r="AV99" s="561"/>
      <c r="AW99" s="561"/>
      <c r="AX99" s="561"/>
      <c r="AY99" s="561"/>
      <c r="AZ99" s="561"/>
      <c r="BA99" s="561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 x14ac:dyDescent="0.15">
      <c r="A100" s="543"/>
      <c r="B100" s="561"/>
      <c r="C100" s="561"/>
      <c r="D100" s="561"/>
      <c r="E100" s="561"/>
      <c r="F100" s="561"/>
      <c r="G100" s="561"/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  <c r="T100" s="561"/>
      <c r="U100" s="561"/>
      <c r="V100" s="561"/>
      <c r="W100" s="561"/>
      <c r="X100" s="561"/>
      <c r="Y100" s="561"/>
      <c r="Z100" s="561"/>
      <c r="AA100" s="561"/>
      <c r="AB100" s="561"/>
      <c r="AC100" s="561"/>
      <c r="AD100" s="561"/>
      <c r="AE100" s="561"/>
      <c r="AF100" s="561"/>
      <c r="AG100" s="561"/>
      <c r="AH100" s="561"/>
      <c r="AI100" s="561"/>
      <c r="AJ100" s="561"/>
      <c r="AK100" s="561"/>
      <c r="AL100" s="561"/>
      <c r="AM100" s="561"/>
      <c r="AN100" s="561"/>
      <c r="AO100" s="561"/>
      <c r="AP100" s="561"/>
      <c r="AQ100" s="561"/>
      <c r="AR100" s="561"/>
      <c r="AS100" s="561"/>
      <c r="AT100" s="561"/>
      <c r="AU100" s="561"/>
      <c r="AV100" s="561"/>
      <c r="AW100" s="561"/>
      <c r="AX100" s="561"/>
      <c r="AY100" s="561"/>
      <c r="AZ100" s="561"/>
      <c r="BA100" s="561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 x14ac:dyDescent="0.15">
      <c r="A101" s="543"/>
      <c r="B101" s="561"/>
      <c r="C101" s="561"/>
      <c r="D101" s="561"/>
      <c r="E101" s="561"/>
      <c r="F101" s="561"/>
      <c r="G101" s="561"/>
      <c r="H101" s="561"/>
      <c r="I101" s="561"/>
      <c r="J101" s="561"/>
      <c r="K101" s="561"/>
      <c r="L101" s="561"/>
      <c r="M101" s="561"/>
      <c r="N101" s="561"/>
      <c r="O101" s="561"/>
      <c r="P101" s="561"/>
      <c r="Q101" s="561"/>
      <c r="R101" s="561"/>
      <c r="S101" s="561"/>
      <c r="T101" s="561"/>
      <c r="U101" s="561"/>
      <c r="V101" s="561"/>
      <c r="W101" s="561"/>
      <c r="X101" s="561"/>
      <c r="Y101" s="561"/>
      <c r="Z101" s="561"/>
      <c r="AA101" s="561"/>
      <c r="AB101" s="561"/>
      <c r="AC101" s="561"/>
      <c r="AD101" s="561"/>
      <c r="AE101" s="561"/>
      <c r="AF101" s="561"/>
      <c r="AG101" s="561"/>
      <c r="AH101" s="561"/>
      <c r="AI101" s="561"/>
      <c r="AJ101" s="561"/>
      <c r="AK101" s="561"/>
      <c r="AL101" s="561"/>
      <c r="AM101" s="561"/>
      <c r="AN101" s="561"/>
      <c r="AO101" s="561"/>
      <c r="AP101" s="561"/>
      <c r="AQ101" s="561"/>
      <c r="AR101" s="561"/>
      <c r="AS101" s="561"/>
      <c r="AT101" s="561"/>
      <c r="AU101" s="561"/>
      <c r="AV101" s="561"/>
      <c r="AW101" s="561"/>
      <c r="AX101" s="561"/>
      <c r="AY101" s="561"/>
      <c r="AZ101" s="561"/>
      <c r="BA101" s="561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 x14ac:dyDescent="0.15">
      <c r="A102" s="543"/>
      <c r="B102" s="561"/>
      <c r="C102" s="561"/>
      <c r="D102" s="561"/>
      <c r="E102" s="561"/>
      <c r="F102" s="561"/>
      <c r="G102" s="561"/>
      <c r="H102" s="561"/>
      <c r="I102" s="561"/>
      <c r="J102" s="561"/>
      <c r="K102" s="561"/>
      <c r="L102" s="561"/>
      <c r="M102" s="561"/>
      <c r="N102" s="561"/>
      <c r="O102" s="561"/>
      <c r="P102" s="561"/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  <c r="AA102" s="561"/>
      <c r="AB102" s="561"/>
      <c r="AC102" s="561"/>
      <c r="AD102" s="561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Q102" s="561"/>
      <c r="AR102" s="561"/>
      <c r="AS102" s="561"/>
      <c r="AT102" s="561"/>
      <c r="AU102" s="561"/>
      <c r="AV102" s="561"/>
      <c r="AW102" s="561"/>
      <c r="AX102" s="561"/>
      <c r="AY102" s="561"/>
      <c r="AZ102" s="561"/>
      <c r="BA102" s="561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 x14ac:dyDescent="0.15">
      <c r="A103" s="4"/>
      <c r="B103" s="537"/>
      <c r="C103" s="537"/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7"/>
      <c r="AD103" s="537"/>
      <c r="AE103" s="537"/>
      <c r="AF103" s="537"/>
      <c r="AG103" s="537"/>
      <c r="AH103" s="537"/>
      <c r="AI103" s="537"/>
      <c r="AJ103" s="537"/>
      <c r="AK103" s="537"/>
      <c r="AL103" s="537"/>
      <c r="AM103" s="537"/>
      <c r="AN103" s="537"/>
      <c r="AO103" s="537"/>
      <c r="AP103" s="537"/>
      <c r="AQ103" s="537"/>
      <c r="AR103" s="537"/>
      <c r="AS103" s="537"/>
      <c r="AT103" s="537"/>
      <c r="AU103" s="537"/>
      <c r="AV103" s="537"/>
      <c r="AW103" s="537"/>
      <c r="AX103" s="537"/>
      <c r="AY103" s="537"/>
      <c r="AZ103" s="537"/>
      <c r="BA103" s="537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 x14ac:dyDescent="0.15">
      <c r="A104" s="543" t="s">
        <v>117</v>
      </c>
      <c r="B104" s="561" t="s">
        <v>41</v>
      </c>
      <c r="C104" s="561" t="s">
        <v>41</v>
      </c>
      <c r="D104" s="561" t="s">
        <v>41</v>
      </c>
      <c r="E104" s="561" t="s">
        <v>41</v>
      </c>
      <c r="F104" s="561" t="s">
        <v>41</v>
      </c>
      <c r="G104" s="561" t="s">
        <v>41</v>
      </c>
      <c r="H104" s="561" t="s">
        <v>41</v>
      </c>
      <c r="I104" s="561" t="s">
        <v>41</v>
      </c>
      <c r="J104" s="561" t="s">
        <v>41</v>
      </c>
      <c r="K104" s="561" t="s">
        <v>41</v>
      </c>
      <c r="L104" s="561" t="s">
        <v>41</v>
      </c>
      <c r="M104" s="561" t="s">
        <v>41</v>
      </c>
      <c r="N104" s="561" t="s">
        <v>41</v>
      </c>
      <c r="O104" s="561" t="s">
        <v>41</v>
      </c>
      <c r="P104" s="561" t="s">
        <v>41</v>
      </c>
      <c r="Q104" s="561" t="s">
        <v>41</v>
      </c>
      <c r="R104" s="561" t="s">
        <v>41</v>
      </c>
      <c r="S104" s="561" t="s">
        <v>41</v>
      </c>
      <c r="T104" s="561" t="s">
        <v>41</v>
      </c>
      <c r="U104" s="561" t="s">
        <v>41</v>
      </c>
      <c r="V104" s="561" t="s">
        <v>41</v>
      </c>
      <c r="W104" s="561" t="s">
        <v>41</v>
      </c>
      <c r="X104" s="561" t="s">
        <v>41</v>
      </c>
      <c r="Y104" s="561" t="s">
        <v>41</v>
      </c>
      <c r="Z104" s="561" t="s">
        <v>41</v>
      </c>
      <c r="AA104" s="561" t="s">
        <v>41</v>
      </c>
      <c r="AB104" s="561" t="s">
        <v>41</v>
      </c>
      <c r="AC104" s="561" t="s">
        <v>41</v>
      </c>
      <c r="AD104" s="561" t="s">
        <v>41</v>
      </c>
      <c r="AE104" s="561" t="s">
        <v>41</v>
      </c>
      <c r="AF104" s="561" t="s">
        <v>41</v>
      </c>
      <c r="AG104" s="561" t="s">
        <v>41</v>
      </c>
      <c r="AH104" s="561" t="s">
        <v>41</v>
      </c>
      <c r="AI104" s="561" t="s">
        <v>41</v>
      </c>
      <c r="AJ104" s="561" t="s">
        <v>41</v>
      </c>
      <c r="AK104" s="561" t="s">
        <v>41</v>
      </c>
      <c r="AL104" s="561" t="s">
        <v>41</v>
      </c>
      <c r="AM104" s="561" t="s">
        <v>41</v>
      </c>
      <c r="AN104" s="561" t="s">
        <v>41</v>
      </c>
      <c r="AO104" s="561" t="s">
        <v>41</v>
      </c>
      <c r="AP104" s="561" t="s">
        <v>41</v>
      </c>
      <c r="AQ104" s="561" t="s">
        <v>41</v>
      </c>
      <c r="AR104" s="561" t="s">
        <v>41</v>
      </c>
      <c r="AS104" s="561" t="s">
        <v>41</v>
      </c>
      <c r="AT104" s="561" t="s">
        <v>41</v>
      </c>
      <c r="AU104" s="561" t="s">
        <v>41</v>
      </c>
      <c r="AV104" s="561" t="s">
        <v>41</v>
      </c>
      <c r="AW104" s="561" t="s">
        <v>41</v>
      </c>
      <c r="AX104" s="561" t="s">
        <v>41</v>
      </c>
      <c r="AY104" s="561" t="s">
        <v>41</v>
      </c>
      <c r="AZ104" s="561" t="s">
        <v>41</v>
      </c>
      <c r="BA104" s="561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 x14ac:dyDescent="0.15">
      <c r="A105" s="543"/>
      <c r="B105" s="561"/>
      <c r="C105" s="561"/>
      <c r="D105" s="561"/>
      <c r="E105" s="561"/>
      <c r="F105" s="561"/>
      <c r="G105" s="561"/>
      <c r="H105" s="561"/>
      <c r="I105" s="561"/>
      <c r="J105" s="561"/>
      <c r="K105" s="561"/>
      <c r="L105" s="561"/>
      <c r="M105" s="561"/>
      <c r="N105" s="561"/>
      <c r="O105" s="561"/>
      <c r="P105" s="561"/>
      <c r="Q105" s="561"/>
      <c r="R105" s="561"/>
      <c r="S105" s="561"/>
      <c r="T105" s="561"/>
      <c r="U105" s="561"/>
      <c r="V105" s="561"/>
      <c r="W105" s="561"/>
      <c r="X105" s="561"/>
      <c r="Y105" s="561"/>
      <c r="Z105" s="561"/>
      <c r="AA105" s="561"/>
      <c r="AB105" s="561"/>
      <c r="AC105" s="561"/>
      <c r="AD105" s="561"/>
      <c r="AE105" s="561"/>
      <c r="AF105" s="561"/>
      <c r="AG105" s="561"/>
      <c r="AH105" s="561"/>
      <c r="AI105" s="561"/>
      <c r="AJ105" s="561"/>
      <c r="AK105" s="561"/>
      <c r="AL105" s="561"/>
      <c r="AM105" s="561"/>
      <c r="AN105" s="561"/>
      <c r="AO105" s="561"/>
      <c r="AP105" s="561"/>
      <c r="AQ105" s="561"/>
      <c r="AR105" s="561"/>
      <c r="AS105" s="561"/>
      <c r="AT105" s="561"/>
      <c r="AU105" s="561"/>
      <c r="AV105" s="561"/>
      <c r="AW105" s="561"/>
      <c r="AX105" s="561"/>
      <c r="AY105" s="561"/>
      <c r="AZ105" s="561"/>
      <c r="BA105" s="561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 x14ac:dyDescent="0.15">
      <c r="A106" s="543"/>
      <c r="B106" s="561"/>
      <c r="C106" s="561"/>
      <c r="D106" s="561"/>
      <c r="E106" s="561"/>
      <c r="F106" s="561"/>
      <c r="G106" s="561"/>
      <c r="H106" s="561"/>
      <c r="I106" s="561"/>
      <c r="J106" s="561"/>
      <c r="K106" s="561"/>
      <c r="L106" s="561"/>
      <c r="M106" s="561"/>
      <c r="N106" s="561"/>
      <c r="O106" s="561"/>
      <c r="P106" s="561"/>
      <c r="Q106" s="561"/>
      <c r="R106" s="561"/>
      <c r="S106" s="561"/>
      <c r="T106" s="561"/>
      <c r="U106" s="561"/>
      <c r="V106" s="561"/>
      <c r="W106" s="561"/>
      <c r="X106" s="561"/>
      <c r="Y106" s="561"/>
      <c r="Z106" s="561"/>
      <c r="AA106" s="561"/>
      <c r="AB106" s="561"/>
      <c r="AC106" s="561"/>
      <c r="AD106" s="561"/>
      <c r="AE106" s="561"/>
      <c r="AF106" s="561"/>
      <c r="AG106" s="561"/>
      <c r="AH106" s="561"/>
      <c r="AI106" s="561"/>
      <c r="AJ106" s="561"/>
      <c r="AK106" s="561"/>
      <c r="AL106" s="561"/>
      <c r="AM106" s="561"/>
      <c r="AN106" s="561"/>
      <c r="AO106" s="561"/>
      <c r="AP106" s="561"/>
      <c r="AQ106" s="561"/>
      <c r="AR106" s="561"/>
      <c r="AS106" s="561"/>
      <c r="AT106" s="561"/>
      <c r="AU106" s="561"/>
      <c r="AV106" s="561"/>
      <c r="AW106" s="561"/>
      <c r="AX106" s="561"/>
      <c r="AY106" s="561"/>
      <c r="AZ106" s="561"/>
      <c r="BA106" s="561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 x14ac:dyDescent="0.15">
      <c r="A107" s="543"/>
      <c r="B107" s="561"/>
      <c r="C107" s="561"/>
      <c r="D107" s="561"/>
      <c r="E107" s="561"/>
      <c r="F107" s="561"/>
      <c r="G107" s="561"/>
      <c r="H107" s="561"/>
      <c r="I107" s="561"/>
      <c r="J107" s="561"/>
      <c r="K107" s="561"/>
      <c r="L107" s="561"/>
      <c r="M107" s="561"/>
      <c r="N107" s="561"/>
      <c r="O107" s="561"/>
      <c r="P107" s="561"/>
      <c r="Q107" s="561"/>
      <c r="R107" s="561"/>
      <c r="S107" s="561"/>
      <c r="T107" s="561"/>
      <c r="U107" s="561"/>
      <c r="V107" s="561"/>
      <c r="W107" s="561"/>
      <c r="X107" s="561"/>
      <c r="Y107" s="561"/>
      <c r="Z107" s="561"/>
      <c r="AA107" s="561"/>
      <c r="AB107" s="561"/>
      <c r="AC107" s="561"/>
      <c r="AD107" s="561"/>
      <c r="AE107" s="561"/>
      <c r="AF107" s="561"/>
      <c r="AG107" s="561"/>
      <c r="AH107" s="561"/>
      <c r="AI107" s="561"/>
      <c r="AJ107" s="561"/>
      <c r="AK107" s="561"/>
      <c r="AL107" s="561"/>
      <c r="AM107" s="561"/>
      <c r="AN107" s="561"/>
      <c r="AO107" s="561"/>
      <c r="AP107" s="561"/>
      <c r="AQ107" s="561"/>
      <c r="AR107" s="561"/>
      <c r="AS107" s="561"/>
      <c r="AT107" s="561"/>
      <c r="AU107" s="561"/>
      <c r="AV107" s="561"/>
      <c r="AW107" s="561"/>
      <c r="AX107" s="561"/>
      <c r="AY107" s="561"/>
      <c r="AZ107" s="561"/>
      <c r="BA107" s="561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 x14ac:dyDescent="0.15">
      <c r="A108" s="543"/>
      <c r="B108" s="561"/>
      <c r="C108" s="561"/>
      <c r="D108" s="561"/>
      <c r="E108" s="561"/>
      <c r="F108" s="561"/>
      <c r="G108" s="561"/>
      <c r="H108" s="561"/>
      <c r="I108" s="561"/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1"/>
      <c r="X108" s="561"/>
      <c r="Y108" s="561"/>
      <c r="Z108" s="561"/>
      <c r="AA108" s="561"/>
      <c r="AB108" s="561"/>
      <c r="AC108" s="561"/>
      <c r="AD108" s="561"/>
      <c r="AE108" s="561"/>
      <c r="AF108" s="561"/>
      <c r="AG108" s="561"/>
      <c r="AH108" s="561"/>
      <c r="AI108" s="561"/>
      <c r="AJ108" s="561"/>
      <c r="AK108" s="561"/>
      <c r="AL108" s="561"/>
      <c r="AM108" s="561"/>
      <c r="AN108" s="561"/>
      <c r="AO108" s="561"/>
      <c r="AP108" s="561"/>
      <c r="AQ108" s="561"/>
      <c r="AR108" s="561"/>
      <c r="AS108" s="561"/>
      <c r="AT108" s="561"/>
      <c r="AU108" s="561"/>
      <c r="AV108" s="561"/>
      <c r="AW108" s="561"/>
      <c r="AX108" s="561"/>
      <c r="AY108" s="561"/>
      <c r="AZ108" s="561"/>
      <c r="BA108" s="561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 x14ac:dyDescent="0.15">
      <c r="A109" s="543"/>
      <c r="B109" s="561"/>
      <c r="C109" s="561"/>
      <c r="D109" s="561"/>
      <c r="E109" s="561"/>
      <c r="F109" s="561"/>
      <c r="G109" s="561"/>
      <c r="H109" s="561"/>
      <c r="I109" s="561"/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1"/>
      <c r="X109" s="561"/>
      <c r="Y109" s="561"/>
      <c r="Z109" s="561"/>
      <c r="AA109" s="561"/>
      <c r="AB109" s="561"/>
      <c r="AC109" s="561"/>
      <c r="AD109" s="561"/>
      <c r="AE109" s="561"/>
      <c r="AF109" s="561"/>
      <c r="AG109" s="561"/>
      <c r="AH109" s="561"/>
      <c r="AI109" s="561"/>
      <c r="AJ109" s="561"/>
      <c r="AK109" s="561"/>
      <c r="AL109" s="561"/>
      <c r="AM109" s="561"/>
      <c r="AN109" s="561"/>
      <c r="AO109" s="561"/>
      <c r="AP109" s="561"/>
      <c r="AQ109" s="561"/>
      <c r="AR109" s="561"/>
      <c r="AS109" s="561"/>
      <c r="AT109" s="561"/>
      <c r="AU109" s="561"/>
      <c r="AV109" s="561"/>
      <c r="AW109" s="561"/>
      <c r="AX109" s="561"/>
      <c r="AY109" s="561"/>
      <c r="AZ109" s="561"/>
      <c r="BA109" s="561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 x14ac:dyDescent="0.15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 x14ac:dyDescent="0.15">
      <c r="A111" s="562" t="s">
        <v>120</v>
      </c>
      <c r="B111" s="562"/>
      <c r="C111" s="562"/>
      <c r="D111" s="562"/>
      <c r="E111" s="562"/>
      <c r="F111" s="562"/>
      <c r="G111" s="3"/>
      <c r="H111" s="556" t="s">
        <v>121</v>
      </c>
      <c r="I111" s="556"/>
      <c r="J111" s="556"/>
      <c r="K111" s="556"/>
      <c r="L111" s="556"/>
      <c r="M111" s="556"/>
      <c r="N111" s="556"/>
      <c r="O111" s="556"/>
      <c r="P111" s="556"/>
      <c r="Q111" s="556"/>
      <c r="R111" s="556"/>
      <c r="S111" s="556"/>
      <c r="T111" s="556"/>
      <c r="U111" s="556"/>
      <c r="V111" s="556"/>
      <c r="W111" s="556"/>
      <c r="X111" s="5"/>
      <c r="Y111" s="3" t="s">
        <v>0</v>
      </c>
      <c r="Z111" s="557" t="s">
        <v>122</v>
      </c>
      <c r="AA111" s="557"/>
      <c r="AB111" s="557"/>
      <c r="AC111" s="557"/>
      <c r="AD111" s="557"/>
      <c r="AE111" s="557"/>
      <c r="AF111" s="557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56"/>
      <c r="AS111" s="557"/>
      <c r="AT111" s="557"/>
      <c r="AU111" s="557"/>
      <c r="AV111" s="557"/>
      <c r="AW111" s="557"/>
      <c r="AX111" s="557"/>
      <c r="AY111" s="557"/>
      <c r="AZ111" s="557"/>
      <c r="BA111" s="557"/>
      <c r="BB111" s="557"/>
      <c r="BC111" s="557"/>
      <c r="BD111" s="557"/>
      <c r="BE111" s="557"/>
      <c r="BF111" s="557"/>
      <c r="BG111" s="557"/>
      <c r="BH111" s="557"/>
      <c r="BI111" s="557"/>
    </row>
    <row r="112" spans="1:61" ht="3.7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 x14ac:dyDescent="0.15">
      <c r="A113" s="5"/>
      <c r="B113" s="5"/>
      <c r="C113" s="5"/>
      <c r="D113" s="5"/>
      <c r="E113" s="5"/>
      <c r="F113" s="5"/>
      <c r="G113" s="3" t="s">
        <v>119</v>
      </c>
      <c r="H113" s="556" t="s">
        <v>123</v>
      </c>
      <c r="I113" s="556"/>
      <c r="J113" s="556"/>
      <c r="K113" s="556"/>
      <c r="L113" s="556"/>
      <c r="M113" s="556"/>
      <c r="N113" s="556"/>
      <c r="O113" s="556"/>
      <c r="P113" s="556"/>
      <c r="Q113" s="556"/>
      <c r="R113" s="5"/>
      <c r="S113" s="5"/>
      <c r="T113" s="5"/>
      <c r="U113" s="9"/>
      <c r="V113" s="5"/>
      <c r="W113" s="5"/>
      <c r="X113" s="5"/>
      <c r="Y113" s="3" t="s">
        <v>11</v>
      </c>
      <c r="Z113" s="556" t="s">
        <v>124</v>
      </c>
      <c r="AA113" s="556"/>
      <c r="AB113" s="556"/>
      <c r="AC113" s="556"/>
      <c r="AD113" s="556"/>
      <c r="AE113" s="556"/>
      <c r="AF113" s="556"/>
      <c r="AG113" s="556"/>
      <c r="AH113" s="556"/>
      <c r="AI113" s="556"/>
      <c r="AJ113" s="556"/>
      <c r="AK113" s="556"/>
      <c r="AL113" s="556"/>
      <c r="AM113" s="556"/>
      <c r="AN113" s="556"/>
      <c r="AO113" s="556"/>
      <c r="AP113" s="556"/>
      <c r="AQ113" s="5"/>
      <c r="AR113" s="3" t="s">
        <v>109</v>
      </c>
      <c r="AS113" s="557" t="s">
        <v>125</v>
      </c>
      <c r="AT113" s="557"/>
      <c r="AU113" s="557"/>
      <c r="AV113" s="557"/>
      <c r="AW113" s="557"/>
      <c r="AX113" s="557"/>
      <c r="AY113" s="557"/>
      <c r="AZ113" s="557"/>
      <c r="BA113" s="557"/>
      <c r="BB113" s="557"/>
      <c r="BC113" s="557"/>
      <c r="BD113" s="557"/>
      <c r="BE113" s="557"/>
      <c r="BF113" s="557"/>
      <c r="BG113" s="9"/>
      <c r="BH113" s="9"/>
      <c r="BI113" s="5"/>
    </row>
    <row r="114" spans="1:61" ht="3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 x14ac:dyDescent="0.15">
      <c r="A115" s="5"/>
      <c r="B115" s="5"/>
      <c r="C115" s="5"/>
      <c r="D115" s="5"/>
      <c r="E115" s="5"/>
      <c r="F115" s="5"/>
      <c r="G115" s="3" t="s">
        <v>118</v>
      </c>
      <c r="H115" s="556" t="s">
        <v>126</v>
      </c>
      <c r="I115" s="556"/>
      <c r="J115" s="556"/>
      <c r="K115" s="556"/>
      <c r="L115" s="556"/>
      <c r="M115" s="556"/>
      <c r="N115" s="556"/>
      <c r="O115" s="556"/>
      <c r="P115" s="556"/>
      <c r="Q115" s="556"/>
      <c r="R115" s="5"/>
      <c r="S115" s="5"/>
      <c r="T115" s="5"/>
      <c r="U115" s="9"/>
      <c r="V115" s="5"/>
      <c r="W115" s="5"/>
      <c r="X115" s="5"/>
      <c r="Y115" s="3" t="s">
        <v>116</v>
      </c>
      <c r="Z115" s="556" t="s">
        <v>127</v>
      </c>
      <c r="AA115" s="556"/>
      <c r="AB115" s="556"/>
      <c r="AC115" s="556"/>
      <c r="AD115" s="556"/>
      <c r="AE115" s="556"/>
      <c r="AF115" s="556"/>
      <c r="AG115" s="556"/>
      <c r="AH115" s="556"/>
      <c r="AI115" s="556"/>
      <c r="AJ115" s="556"/>
      <c r="AK115" s="556"/>
      <c r="AL115" s="556"/>
      <c r="AM115" s="556"/>
      <c r="AN115" s="556"/>
      <c r="AO115" s="556"/>
      <c r="AP115" s="556"/>
      <c r="AQ115" s="5"/>
      <c r="AR115" s="3" t="s">
        <v>41</v>
      </c>
      <c r="AS115" s="556" t="s">
        <v>128</v>
      </c>
      <c r="AT115" s="556"/>
      <c r="AU115" s="556"/>
      <c r="AV115" s="556"/>
      <c r="AW115" s="556"/>
      <c r="AX115" s="556"/>
      <c r="AY115" s="556"/>
      <c r="AZ115" s="556"/>
      <c r="BA115" s="556"/>
      <c r="BB115" s="556"/>
      <c r="BC115" s="5"/>
      <c r="BD115" s="9"/>
      <c r="BE115" s="9"/>
      <c r="BF115" s="5"/>
      <c r="BG115" s="9"/>
      <c r="BH115" s="9"/>
      <c r="BI115" s="5"/>
    </row>
    <row r="116" spans="1:61" ht="12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 x14ac:dyDescent="0.25">
      <c r="A117" s="22" t="s">
        <v>129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 x14ac:dyDescent="0.15">
      <c r="A118" s="558"/>
      <c r="B118" s="558"/>
      <c r="C118" s="558"/>
      <c r="D118" s="558"/>
      <c r="E118" s="558"/>
      <c r="F118" s="558"/>
      <c r="G118" s="558"/>
      <c r="H118" s="558"/>
      <c r="I118" s="558"/>
      <c r="J118" s="558"/>
      <c r="K118" s="558"/>
      <c r="L118" s="558"/>
      <c r="M118" s="558"/>
      <c r="N118" s="558"/>
      <c r="O118" s="558"/>
      <c r="P118" s="558"/>
      <c r="Q118" s="558"/>
      <c r="R118" s="558"/>
      <c r="S118" s="558"/>
      <c r="T118" s="558"/>
      <c r="U118" s="558"/>
      <c r="V118" s="558"/>
      <c r="W118" s="558"/>
      <c r="X118" s="558"/>
      <c r="Y118" s="558"/>
      <c r="Z118" s="558"/>
      <c r="AA118" s="558"/>
      <c r="AB118" s="558"/>
      <c r="AC118" s="558"/>
      <c r="AD118" s="558"/>
      <c r="AE118" s="558"/>
      <c r="AF118" s="558"/>
      <c r="AG118" s="558"/>
      <c r="AH118" s="558"/>
      <c r="AI118" s="558"/>
      <c r="AJ118" s="558"/>
      <c r="AK118" s="558"/>
      <c r="AL118" s="558"/>
      <c r="AM118" s="558"/>
      <c r="AN118" s="558"/>
      <c r="AO118" s="558"/>
      <c r="AP118" s="558"/>
      <c r="AQ118" s="558"/>
      <c r="AR118" s="558"/>
      <c r="AS118" s="558"/>
      <c r="AT118" s="558"/>
      <c r="AU118" s="558"/>
      <c r="AV118" s="558"/>
      <c r="AW118" s="558"/>
      <c r="AX118" s="558"/>
      <c r="AY118" s="558"/>
      <c r="AZ118" s="558"/>
      <c r="BA118" s="558"/>
      <c r="BB118" s="558"/>
      <c r="BC118" s="558"/>
      <c r="BD118" s="558"/>
      <c r="BE118" s="558"/>
      <c r="BF118" s="558"/>
      <c r="BG118" s="558"/>
      <c r="BH118" s="558"/>
      <c r="BI118" s="558"/>
    </row>
    <row r="119" spans="1:61" ht="12.75" customHeight="1" x14ac:dyDescent="0.15">
      <c r="A119" s="559" t="s">
        <v>62</v>
      </c>
      <c r="B119" s="560" t="s">
        <v>130</v>
      </c>
      <c r="C119" s="560"/>
      <c r="D119" s="560"/>
      <c r="E119" s="560"/>
      <c r="F119" s="560"/>
      <c r="G119" s="560"/>
      <c r="H119" s="560"/>
      <c r="I119" s="560"/>
      <c r="J119" s="560"/>
      <c r="K119" s="560"/>
      <c r="L119" s="560"/>
      <c r="M119" s="560"/>
      <c r="N119" s="560"/>
      <c r="O119" s="560"/>
      <c r="P119" s="560"/>
      <c r="Q119" s="560"/>
      <c r="R119" s="560"/>
      <c r="S119" s="560"/>
      <c r="T119" s="560" t="s">
        <v>131</v>
      </c>
      <c r="U119" s="560"/>
      <c r="V119" s="560"/>
      <c r="W119" s="560"/>
      <c r="X119" s="560"/>
      <c r="Y119" s="560"/>
      <c r="Z119" s="560"/>
      <c r="AA119" s="560"/>
      <c r="AB119" s="560"/>
      <c r="AC119" s="560" t="s">
        <v>132</v>
      </c>
      <c r="AD119" s="560"/>
      <c r="AE119" s="560"/>
      <c r="AF119" s="560"/>
      <c r="AG119" s="560"/>
      <c r="AH119" s="560"/>
      <c r="AI119" s="560"/>
      <c r="AJ119" s="560"/>
      <c r="AK119" s="560"/>
      <c r="AL119" s="560"/>
      <c r="AM119" s="560"/>
      <c r="AN119" s="560"/>
      <c r="AO119" s="560"/>
      <c r="AP119" s="560"/>
      <c r="AQ119" s="560"/>
      <c r="AR119" s="560"/>
      <c r="AS119" s="560"/>
      <c r="AT119" s="560"/>
      <c r="AU119" s="560"/>
      <c r="AV119" s="560"/>
      <c r="AW119" s="560"/>
      <c r="AX119" s="525" t="s">
        <v>133</v>
      </c>
      <c r="AY119" s="526"/>
      <c r="AZ119" s="526"/>
      <c r="BA119" s="526"/>
      <c r="BB119" s="526"/>
      <c r="BC119" s="527"/>
      <c r="BD119" s="560" t="s">
        <v>134</v>
      </c>
      <c r="BE119" s="560"/>
      <c r="BF119" s="560"/>
      <c r="BG119" s="560" t="s">
        <v>42</v>
      </c>
      <c r="BH119" s="560"/>
      <c r="BI119" s="560"/>
    </row>
    <row r="120" spans="1:61" ht="32.25" customHeight="1" x14ac:dyDescent="0.15">
      <c r="A120" s="559"/>
      <c r="B120" s="560"/>
      <c r="C120" s="560"/>
      <c r="D120" s="560"/>
      <c r="E120" s="560"/>
      <c r="F120" s="560"/>
      <c r="G120" s="560"/>
      <c r="H120" s="560"/>
      <c r="I120" s="560"/>
      <c r="J120" s="560"/>
      <c r="K120" s="560"/>
      <c r="L120" s="560"/>
      <c r="M120" s="560"/>
      <c r="N120" s="560"/>
      <c r="O120" s="560"/>
      <c r="P120" s="560"/>
      <c r="Q120" s="560"/>
      <c r="R120" s="560"/>
      <c r="S120" s="560"/>
      <c r="T120" s="560"/>
      <c r="U120" s="560"/>
      <c r="V120" s="560"/>
      <c r="W120" s="560"/>
      <c r="X120" s="560"/>
      <c r="Y120" s="560"/>
      <c r="Z120" s="560"/>
      <c r="AA120" s="560"/>
      <c r="AB120" s="560"/>
      <c r="AC120" s="560" t="s">
        <v>23</v>
      </c>
      <c r="AD120" s="560"/>
      <c r="AE120" s="560"/>
      <c r="AF120" s="560"/>
      <c r="AG120" s="560"/>
      <c r="AH120" s="560"/>
      <c r="AI120" s="560"/>
      <c r="AJ120" s="560" t="s">
        <v>137</v>
      </c>
      <c r="AK120" s="560"/>
      <c r="AL120" s="560"/>
      <c r="AM120" s="560"/>
      <c r="AN120" s="560"/>
      <c r="AO120" s="560"/>
      <c r="AP120" s="560"/>
      <c r="AQ120" s="560" t="s">
        <v>61</v>
      </c>
      <c r="AR120" s="560"/>
      <c r="AS120" s="560"/>
      <c r="AT120" s="560"/>
      <c r="AU120" s="560"/>
      <c r="AV120" s="560"/>
      <c r="AW120" s="560"/>
      <c r="AX120" s="528"/>
      <c r="AY120" s="529"/>
      <c r="AZ120" s="529"/>
      <c r="BA120" s="529"/>
      <c r="BB120" s="529"/>
      <c r="BC120" s="530"/>
      <c r="BD120" s="560"/>
      <c r="BE120" s="539"/>
      <c r="BF120" s="560"/>
      <c r="BG120" s="560"/>
      <c r="BH120" s="539"/>
      <c r="BI120" s="560"/>
    </row>
    <row r="121" spans="1:61" ht="12" customHeight="1" x14ac:dyDescent="0.15">
      <c r="A121" s="559"/>
      <c r="B121" s="560" t="s">
        <v>42</v>
      </c>
      <c r="C121" s="560"/>
      <c r="D121" s="560"/>
      <c r="E121" s="560"/>
      <c r="F121" s="560"/>
      <c r="G121" s="560"/>
      <c r="H121" s="560" t="s">
        <v>140</v>
      </c>
      <c r="I121" s="560"/>
      <c r="J121" s="560"/>
      <c r="K121" s="560"/>
      <c r="L121" s="560"/>
      <c r="M121" s="560"/>
      <c r="N121" s="560" t="s">
        <v>141</v>
      </c>
      <c r="O121" s="560"/>
      <c r="P121" s="560"/>
      <c r="Q121" s="560"/>
      <c r="R121" s="560"/>
      <c r="S121" s="560"/>
      <c r="T121" s="560" t="s">
        <v>42</v>
      </c>
      <c r="U121" s="560"/>
      <c r="V121" s="560"/>
      <c r="W121" s="560" t="s">
        <v>140</v>
      </c>
      <c r="X121" s="560"/>
      <c r="Y121" s="560"/>
      <c r="Z121" s="560" t="s">
        <v>141</v>
      </c>
      <c r="AA121" s="560"/>
      <c r="AB121" s="560"/>
      <c r="AC121" s="560" t="s">
        <v>42</v>
      </c>
      <c r="AD121" s="560"/>
      <c r="AE121" s="560"/>
      <c r="AF121" s="560" t="s">
        <v>140</v>
      </c>
      <c r="AG121" s="560"/>
      <c r="AH121" s="560" t="s">
        <v>141</v>
      </c>
      <c r="AI121" s="560"/>
      <c r="AJ121" s="560" t="s">
        <v>42</v>
      </c>
      <c r="AK121" s="560"/>
      <c r="AL121" s="560"/>
      <c r="AM121" s="560" t="s">
        <v>140</v>
      </c>
      <c r="AN121" s="560"/>
      <c r="AO121" s="560" t="s">
        <v>141</v>
      </c>
      <c r="AP121" s="560"/>
      <c r="AQ121" s="560" t="s">
        <v>42</v>
      </c>
      <c r="AR121" s="560"/>
      <c r="AS121" s="560"/>
      <c r="AT121" s="560" t="s">
        <v>140</v>
      </c>
      <c r="AU121" s="560"/>
      <c r="AV121" s="560" t="s">
        <v>141</v>
      </c>
      <c r="AW121" s="560"/>
      <c r="AX121" s="531"/>
      <c r="AY121" s="532"/>
      <c r="AZ121" s="532"/>
      <c r="BA121" s="532"/>
      <c r="BB121" s="532"/>
      <c r="BC121" s="533"/>
      <c r="BD121" s="560"/>
      <c r="BE121" s="560"/>
      <c r="BF121" s="560"/>
      <c r="BG121" s="560"/>
      <c r="BH121" s="560"/>
      <c r="BI121" s="560"/>
    </row>
    <row r="122" spans="1:61" ht="21.75" customHeight="1" x14ac:dyDescent="0.15">
      <c r="A122" s="559"/>
      <c r="B122" s="551" t="s">
        <v>142</v>
      </c>
      <c r="C122" s="551"/>
      <c r="D122" s="551"/>
      <c r="E122" s="555" t="s">
        <v>143</v>
      </c>
      <c r="F122" s="555"/>
      <c r="G122" s="555"/>
      <c r="H122" s="551" t="s">
        <v>142</v>
      </c>
      <c r="I122" s="551"/>
      <c r="J122" s="551"/>
      <c r="K122" s="555" t="s">
        <v>143</v>
      </c>
      <c r="L122" s="555"/>
      <c r="M122" s="555"/>
      <c r="N122" s="551" t="s">
        <v>142</v>
      </c>
      <c r="O122" s="551"/>
      <c r="P122" s="551"/>
      <c r="Q122" s="555" t="s">
        <v>143</v>
      </c>
      <c r="R122" s="555"/>
      <c r="S122" s="555"/>
      <c r="T122" s="551" t="s">
        <v>142</v>
      </c>
      <c r="U122" s="551"/>
      <c r="V122" s="551"/>
      <c r="W122" s="551" t="s">
        <v>142</v>
      </c>
      <c r="X122" s="551"/>
      <c r="Y122" s="551"/>
      <c r="Z122" s="551" t="s">
        <v>142</v>
      </c>
      <c r="AA122" s="551"/>
      <c r="AB122" s="551"/>
      <c r="AC122" s="551" t="s">
        <v>142</v>
      </c>
      <c r="AD122" s="551"/>
      <c r="AE122" s="551"/>
      <c r="AF122" s="551" t="s">
        <v>142</v>
      </c>
      <c r="AG122" s="551"/>
      <c r="AH122" s="551" t="s">
        <v>142</v>
      </c>
      <c r="AI122" s="551"/>
      <c r="AJ122" s="551" t="s">
        <v>142</v>
      </c>
      <c r="AK122" s="551"/>
      <c r="AL122" s="551"/>
      <c r="AM122" s="551" t="s">
        <v>142</v>
      </c>
      <c r="AN122" s="551"/>
      <c r="AO122" s="551" t="s">
        <v>142</v>
      </c>
      <c r="AP122" s="551"/>
      <c r="AQ122" s="551" t="s">
        <v>142</v>
      </c>
      <c r="AR122" s="551"/>
      <c r="AS122" s="551"/>
      <c r="AT122" s="551" t="s">
        <v>142</v>
      </c>
      <c r="AU122" s="551"/>
      <c r="AV122" s="551" t="s">
        <v>142</v>
      </c>
      <c r="AW122" s="551"/>
      <c r="AX122" s="552" t="s">
        <v>142</v>
      </c>
      <c r="AY122" s="553"/>
      <c r="AZ122" s="553"/>
      <c r="BA122" s="553"/>
      <c r="BB122" s="553"/>
      <c r="BC122" s="554"/>
      <c r="BD122" s="551" t="s">
        <v>142</v>
      </c>
      <c r="BE122" s="551"/>
      <c r="BF122" s="551"/>
      <c r="BG122" s="551" t="s">
        <v>142</v>
      </c>
      <c r="BH122" s="551"/>
      <c r="BI122" s="551"/>
    </row>
    <row r="123" spans="1:61" ht="12" customHeight="1" x14ac:dyDescent="0.15">
      <c r="A123" s="3" t="s">
        <v>107</v>
      </c>
      <c r="B123" s="546">
        <v>39</v>
      </c>
      <c r="C123" s="546"/>
      <c r="D123" s="546"/>
      <c r="E123" s="546">
        <v>1404</v>
      </c>
      <c r="F123" s="546"/>
      <c r="G123" s="546"/>
      <c r="H123" s="546">
        <v>17</v>
      </c>
      <c r="I123" s="546"/>
      <c r="J123" s="546"/>
      <c r="K123" s="546">
        <f>H123*36</f>
        <v>612</v>
      </c>
      <c r="L123" s="546"/>
      <c r="M123" s="546"/>
      <c r="N123" s="546">
        <v>22</v>
      </c>
      <c r="O123" s="546"/>
      <c r="P123" s="546"/>
      <c r="Q123" s="546">
        <f>N123*36</f>
        <v>792</v>
      </c>
      <c r="R123" s="546"/>
      <c r="S123" s="546"/>
      <c r="T123" s="546">
        <v>2</v>
      </c>
      <c r="U123" s="546"/>
      <c r="V123" s="546"/>
      <c r="W123" s="546"/>
      <c r="X123" s="546"/>
      <c r="Y123" s="546"/>
      <c r="Z123" s="546">
        <v>2</v>
      </c>
      <c r="AA123" s="546"/>
      <c r="AB123" s="546"/>
      <c r="AC123" s="546"/>
      <c r="AD123" s="546"/>
      <c r="AE123" s="546"/>
      <c r="AF123" s="546"/>
      <c r="AG123" s="546"/>
      <c r="AH123" s="546"/>
      <c r="AI123" s="546"/>
      <c r="AJ123" s="546"/>
      <c r="AK123" s="546"/>
      <c r="AL123" s="546"/>
      <c r="AM123" s="546"/>
      <c r="AN123" s="546"/>
      <c r="AO123" s="546"/>
      <c r="AP123" s="546"/>
      <c r="AQ123" s="546"/>
      <c r="AR123" s="546"/>
      <c r="AS123" s="546"/>
      <c r="AT123" s="546"/>
      <c r="AU123" s="546"/>
      <c r="AV123" s="546"/>
      <c r="AW123" s="546"/>
      <c r="AX123" s="519"/>
      <c r="AY123" s="520"/>
      <c r="AZ123" s="520"/>
      <c r="BA123" s="520"/>
      <c r="BB123" s="520"/>
      <c r="BC123" s="521"/>
      <c r="BD123" s="546">
        <v>11</v>
      </c>
      <c r="BE123" s="546"/>
      <c r="BF123" s="546"/>
      <c r="BG123" s="544">
        <f>H123+N123+BD123+T123+AC123+AJ123+AQ123+AX123</f>
        <v>52</v>
      </c>
      <c r="BH123" s="544"/>
      <c r="BI123" s="544"/>
    </row>
    <row r="124" spans="1:61" ht="12" customHeight="1" x14ac:dyDescent="0.15">
      <c r="A124" s="3" t="s">
        <v>108</v>
      </c>
      <c r="B124" s="546">
        <v>23</v>
      </c>
      <c r="C124" s="546"/>
      <c r="D124" s="546"/>
      <c r="E124" s="547">
        <v>828</v>
      </c>
      <c r="F124" s="547"/>
      <c r="G124" s="547"/>
      <c r="H124" s="546">
        <v>14</v>
      </c>
      <c r="I124" s="546"/>
      <c r="J124" s="546"/>
      <c r="K124" s="546">
        <f t="shared" ref="K124:K125" si="0">H124*36</f>
        <v>504</v>
      </c>
      <c r="L124" s="546"/>
      <c r="M124" s="546"/>
      <c r="N124" s="546">
        <v>18</v>
      </c>
      <c r="O124" s="546"/>
      <c r="P124" s="546"/>
      <c r="Q124" s="546">
        <f t="shared" ref="Q124:Q125" si="1">N124*36</f>
        <v>648</v>
      </c>
      <c r="R124" s="546"/>
      <c r="S124" s="546"/>
      <c r="T124" s="546">
        <v>2</v>
      </c>
      <c r="U124" s="546"/>
      <c r="V124" s="546"/>
      <c r="W124" s="546">
        <v>1</v>
      </c>
      <c r="X124" s="546"/>
      <c r="Y124" s="546"/>
      <c r="Z124" s="546">
        <v>1</v>
      </c>
      <c r="AA124" s="546"/>
      <c r="AB124" s="546"/>
      <c r="AC124" s="546">
        <f>AF124+AH124</f>
        <v>2</v>
      </c>
      <c r="AD124" s="546"/>
      <c r="AE124" s="546"/>
      <c r="AF124" s="546">
        <v>0</v>
      </c>
      <c r="AG124" s="546"/>
      <c r="AH124" s="546">
        <v>2</v>
      </c>
      <c r="AI124" s="546"/>
      <c r="AJ124" s="546">
        <f>AM124+AO124</f>
        <v>5</v>
      </c>
      <c r="AK124" s="546"/>
      <c r="AL124" s="546"/>
      <c r="AM124" s="546">
        <v>2</v>
      </c>
      <c r="AN124" s="546"/>
      <c r="AO124" s="546">
        <v>3</v>
      </c>
      <c r="AP124" s="546"/>
      <c r="AQ124" s="546"/>
      <c r="AR124" s="546"/>
      <c r="AS124" s="546"/>
      <c r="AT124" s="546"/>
      <c r="AU124" s="546"/>
      <c r="AV124" s="546"/>
      <c r="AW124" s="546"/>
      <c r="AX124" s="519"/>
      <c r="AY124" s="520"/>
      <c r="AZ124" s="520"/>
      <c r="BA124" s="520"/>
      <c r="BB124" s="520"/>
      <c r="BC124" s="521"/>
      <c r="BD124" s="546">
        <v>11</v>
      </c>
      <c r="BE124" s="546"/>
      <c r="BF124" s="546"/>
      <c r="BG124" s="544">
        <f t="shared" ref="BG124:BG132" si="2">H124+N124+BD124+T124+AC124+AJ124+AQ124+AX124</f>
        <v>52</v>
      </c>
      <c r="BH124" s="544"/>
      <c r="BI124" s="544"/>
    </row>
    <row r="125" spans="1:61" ht="12" customHeight="1" x14ac:dyDescent="0.15">
      <c r="A125" s="3" t="s">
        <v>109</v>
      </c>
      <c r="B125" s="546">
        <v>19</v>
      </c>
      <c r="C125" s="546"/>
      <c r="D125" s="546"/>
      <c r="E125" s="547">
        <v>792</v>
      </c>
      <c r="F125" s="547"/>
      <c r="G125" s="547"/>
      <c r="H125" s="546">
        <v>13</v>
      </c>
      <c r="I125" s="546"/>
      <c r="J125" s="546"/>
      <c r="K125" s="546">
        <f t="shared" si="0"/>
        <v>468</v>
      </c>
      <c r="L125" s="546"/>
      <c r="M125" s="546"/>
      <c r="N125" s="546">
        <v>9</v>
      </c>
      <c r="O125" s="546"/>
      <c r="P125" s="546"/>
      <c r="Q125" s="546">
        <f t="shared" si="1"/>
        <v>324</v>
      </c>
      <c r="R125" s="546"/>
      <c r="S125" s="546"/>
      <c r="T125" s="546">
        <v>2</v>
      </c>
      <c r="U125" s="546"/>
      <c r="V125" s="546"/>
      <c r="W125" s="546">
        <v>1</v>
      </c>
      <c r="X125" s="546"/>
      <c r="Y125" s="546"/>
      <c r="Z125" s="546">
        <v>1</v>
      </c>
      <c r="AA125" s="546"/>
      <c r="AB125" s="546"/>
      <c r="AC125" s="546">
        <f>AF125+AH125</f>
        <v>1</v>
      </c>
      <c r="AD125" s="546"/>
      <c r="AE125" s="546"/>
      <c r="AF125" s="546">
        <v>1</v>
      </c>
      <c r="AG125" s="546"/>
      <c r="AH125" s="546">
        <v>0</v>
      </c>
      <c r="AI125" s="546"/>
      <c r="AJ125" s="546">
        <f>AM125+AO125</f>
        <v>6</v>
      </c>
      <c r="AK125" s="546"/>
      <c r="AL125" s="546"/>
      <c r="AM125" s="546">
        <v>2</v>
      </c>
      <c r="AN125" s="546"/>
      <c r="AO125" s="546">
        <v>4</v>
      </c>
      <c r="AP125" s="546"/>
      <c r="AQ125" s="546">
        <v>4</v>
      </c>
      <c r="AR125" s="546"/>
      <c r="AS125" s="546"/>
      <c r="AT125" s="546"/>
      <c r="AU125" s="546"/>
      <c r="AV125" s="546">
        <v>4</v>
      </c>
      <c r="AW125" s="546"/>
      <c r="AX125" s="519">
        <v>6</v>
      </c>
      <c r="AY125" s="520"/>
      <c r="AZ125" s="520"/>
      <c r="BA125" s="520"/>
      <c r="BB125" s="520"/>
      <c r="BC125" s="521"/>
      <c r="BD125" s="546">
        <v>2</v>
      </c>
      <c r="BE125" s="546"/>
      <c r="BF125" s="546"/>
      <c r="BG125" s="544">
        <f>H125+N125+BD125+T125+AC125+AJ125+AQ125+AX125</f>
        <v>43</v>
      </c>
      <c r="BH125" s="544"/>
      <c r="BI125" s="544"/>
    </row>
    <row r="126" spans="1:61" ht="13.5" hidden="1" customHeight="1" x14ac:dyDescent="0.15">
      <c r="A126" s="3" t="s">
        <v>111</v>
      </c>
      <c r="B126" s="546"/>
      <c r="C126" s="546"/>
      <c r="D126" s="546"/>
      <c r="E126" s="547"/>
      <c r="F126" s="547"/>
      <c r="G126" s="547"/>
      <c r="H126" s="546"/>
      <c r="I126" s="546"/>
      <c r="J126" s="546"/>
      <c r="K126" s="546"/>
      <c r="L126" s="546"/>
      <c r="M126" s="546"/>
      <c r="N126" s="546"/>
      <c r="O126" s="546"/>
      <c r="P126" s="546"/>
      <c r="Q126" s="546"/>
      <c r="R126" s="546"/>
      <c r="S126" s="546"/>
      <c r="T126" s="546"/>
      <c r="U126" s="546"/>
      <c r="V126" s="546"/>
      <c r="W126" s="546"/>
      <c r="X126" s="546"/>
      <c r="Y126" s="546"/>
      <c r="Z126" s="546"/>
      <c r="AA126" s="546"/>
      <c r="AB126" s="546"/>
      <c r="AC126" s="546"/>
      <c r="AD126" s="546"/>
      <c r="AE126" s="546"/>
      <c r="AF126" s="546"/>
      <c r="AG126" s="546"/>
      <c r="AH126" s="546"/>
      <c r="AI126" s="546"/>
      <c r="AJ126" s="546"/>
      <c r="AK126" s="546"/>
      <c r="AL126" s="546"/>
      <c r="AM126" s="546"/>
      <c r="AN126" s="546"/>
      <c r="AO126" s="546"/>
      <c r="AP126" s="546"/>
      <c r="AQ126" s="546"/>
      <c r="AR126" s="546"/>
      <c r="AS126" s="546"/>
      <c r="AT126" s="546"/>
      <c r="AU126" s="546"/>
      <c r="AV126" s="546"/>
      <c r="AW126" s="546"/>
      <c r="AX126" s="546"/>
      <c r="AY126" s="546"/>
      <c r="AZ126" s="546"/>
      <c r="BA126" s="546"/>
      <c r="BB126" s="546"/>
      <c r="BC126" s="546"/>
      <c r="BD126" s="546"/>
      <c r="BE126" s="546"/>
      <c r="BF126" s="546"/>
      <c r="BG126" s="544">
        <f t="shared" si="2"/>
        <v>0</v>
      </c>
      <c r="BH126" s="544"/>
      <c r="BI126" s="544"/>
    </row>
    <row r="127" spans="1:61" ht="13.5" hidden="1" customHeight="1" x14ac:dyDescent="0.15">
      <c r="A127" s="3" t="s">
        <v>112</v>
      </c>
      <c r="B127" s="546"/>
      <c r="C127" s="546"/>
      <c r="D127" s="546"/>
      <c r="E127" s="547"/>
      <c r="F127" s="547"/>
      <c r="G127" s="547"/>
      <c r="H127" s="546"/>
      <c r="I127" s="546"/>
      <c r="J127" s="546"/>
      <c r="K127" s="546"/>
      <c r="L127" s="546"/>
      <c r="M127" s="546"/>
      <c r="N127" s="546"/>
      <c r="O127" s="546"/>
      <c r="P127" s="546"/>
      <c r="Q127" s="546"/>
      <c r="R127" s="546"/>
      <c r="S127" s="546"/>
      <c r="T127" s="546"/>
      <c r="U127" s="546"/>
      <c r="V127" s="546"/>
      <c r="W127" s="546"/>
      <c r="X127" s="546"/>
      <c r="Y127" s="546"/>
      <c r="Z127" s="546"/>
      <c r="AA127" s="546"/>
      <c r="AB127" s="546"/>
      <c r="AC127" s="546"/>
      <c r="AD127" s="546"/>
      <c r="AE127" s="546"/>
      <c r="AF127" s="546"/>
      <c r="AG127" s="546"/>
      <c r="AH127" s="546"/>
      <c r="AI127" s="546"/>
      <c r="AJ127" s="546"/>
      <c r="AK127" s="546"/>
      <c r="AL127" s="546"/>
      <c r="AM127" s="546"/>
      <c r="AN127" s="546"/>
      <c r="AO127" s="546"/>
      <c r="AP127" s="546"/>
      <c r="AQ127" s="546"/>
      <c r="AR127" s="546"/>
      <c r="AS127" s="546"/>
      <c r="AT127" s="546"/>
      <c r="AU127" s="546"/>
      <c r="AV127" s="546"/>
      <c r="AW127" s="546"/>
      <c r="AX127" s="546"/>
      <c r="AY127" s="546"/>
      <c r="AZ127" s="546"/>
      <c r="BA127" s="546"/>
      <c r="BB127" s="546"/>
      <c r="BC127" s="546"/>
      <c r="BD127" s="546"/>
      <c r="BE127" s="546"/>
      <c r="BF127" s="546"/>
      <c r="BG127" s="544">
        <f t="shared" si="2"/>
        <v>0</v>
      </c>
      <c r="BH127" s="544"/>
      <c r="BI127" s="544"/>
    </row>
    <row r="128" spans="1:61" ht="13.5" hidden="1" customHeight="1" x14ac:dyDescent="0.15">
      <c r="A128" s="3" t="s">
        <v>113</v>
      </c>
      <c r="B128" s="546"/>
      <c r="C128" s="546"/>
      <c r="D128" s="546"/>
      <c r="E128" s="547"/>
      <c r="F128" s="547"/>
      <c r="G128" s="547"/>
      <c r="H128" s="546"/>
      <c r="I128" s="546"/>
      <c r="J128" s="546"/>
      <c r="K128" s="546"/>
      <c r="L128" s="546"/>
      <c r="M128" s="546"/>
      <c r="N128" s="546"/>
      <c r="O128" s="546"/>
      <c r="P128" s="546"/>
      <c r="Q128" s="546"/>
      <c r="R128" s="546"/>
      <c r="S128" s="546"/>
      <c r="T128" s="546"/>
      <c r="U128" s="546"/>
      <c r="V128" s="546"/>
      <c r="W128" s="546"/>
      <c r="X128" s="546"/>
      <c r="Y128" s="546"/>
      <c r="Z128" s="546"/>
      <c r="AA128" s="546"/>
      <c r="AB128" s="546"/>
      <c r="AC128" s="546"/>
      <c r="AD128" s="546"/>
      <c r="AE128" s="546"/>
      <c r="AF128" s="546"/>
      <c r="AG128" s="546"/>
      <c r="AH128" s="546"/>
      <c r="AI128" s="546"/>
      <c r="AJ128" s="546"/>
      <c r="AK128" s="546"/>
      <c r="AL128" s="546"/>
      <c r="AM128" s="546"/>
      <c r="AN128" s="546"/>
      <c r="AO128" s="546"/>
      <c r="AP128" s="546"/>
      <c r="AQ128" s="546"/>
      <c r="AR128" s="546"/>
      <c r="AS128" s="546"/>
      <c r="AT128" s="546"/>
      <c r="AU128" s="546"/>
      <c r="AV128" s="546"/>
      <c r="AW128" s="546"/>
      <c r="AX128" s="546"/>
      <c r="AY128" s="546"/>
      <c r="AZ128" s="546"/>
      <c r="BA128" s="546"/>
      <c r="BB128" s="546"/>
      <c r="BC128" s="546"/>
      <c r="BD128" s="546"/>
      <c r="BE128" s="546"/>
      <c r="BF128" s="546"/>
      <c r="BG128" s="544">
        <f t="shared" si="2"/>
        <v>0</v>
      </c>
      <c r="BH128" s="544"/>
      <c r="BI128" s="544"/>
    </row>
    <row r="129" spans="1:61" ht="13.5" hidden="1" customHeight="1" x14ac:dyDescent="0.15">
      <c r="A129" s="3" t="s">
        <v>114</v>
      </c>
      <c r="B129" s="546"/>
      <c r="C129" s="546"/>
      <c r="D129" s="546"/>
      <c r="E129" s="547"/>
      <c r="F129" s="547"/>
      <c r="G129" s="547"/>
      <c r="H129" s="546"/>
      <c r="I129" s="546"/>
      <c r="J129" s="546"/>
      <c r="K129" s="546"/>
      <c r="L129" s="546"/>
      <c r="M129" s="546"/>
      <c r="N129" s="546"/>
      <c r="O129" s="546"/>
      <c r="P129" s="546"/>
      <c r="Q129" s="546"/>
      <c r="R129" s="546"/>
      <c r="S129" s="546"/>
      <c r="T129" s="546"/>
      <c r="U129" s="546"/>
      <c r="V129" s="546"/>
      <c r="W129" s="546"/>
      <c r="X129" s="546"/>
      <c r="Y129" s="546"/>
      <c r="Z129" s="546"/>
      <c r="AA129" s="546"/>
      <c r="AB129" s="546"/>
      <c r="AC129" s="546"/>
      <c r="AD129" s="546"/>
      <c r="AE129" s="546"/>
      <c r="AF129" s="546"/>
      <c r="AG129" s="546"/>
      <c r="AH129" s="546"/>
      <c r="AI129" s="546"/>
      <c r="AJ129" s="546"/>
      <c r="AK129" s="546"/>
      <c r="AL129" s="546"/>
      <c r="AM129" s="546"/>
      <c r="AN129" s="546"/>
      <c r="AO129" s="546"/>
      <c r="AP129" s="546"/>
      <c r="AQ129" s="546"/>
      <c r="AR129" s="546"/>
      <c r="AS129" s="546"/>
      <c r="AT129" s="546"/>
      <c r="AU129" s="546"/>
      <c r="AV129" s="546"/>
      <c r="AW129" s="546"/>
      <c r="AX129" s="546"/>
      <c r="AY129" s="546"/>
      <c r="AZ129" s="546"/>
      <c r="BA129" s="546"/>
      <c r="BB129" s="546"/>
      <c r="BC129" s="546"/>
      <c r="BD129" s="546"/>
      <c r="BE129" s="546"/>
      <c r="BF129" s="546"/>
      <c r="BG129" s="544">
        <f t="shared" si="2"/>
        <v>0</v>
      </c>
      <c r="BH129" s="544"/>
      <c r="BI129" s="544"/>
    </row>
    <row r="130" spans="1:61" ht="13.5" hidden="1" customHeight="1" x14ac:dyDescent="0.15">
      <c r="A130" s="3" t="s">
        <v>115</v>
      </c>
      <c r="B130" s="546"/>
      <c r="C130" s="546"/>
      <c r="D130" s="546"/>
      <c r="E130" s="547"/>
      <c r="F130" s="547"/>
      <c r="G130" s="547"/>
      <c r="H130" s="546"/>
      <c r="I130" s="546"/>
      <c r="J130" s="546"/>
      <c r="K130" s="546"/>
      <c r="L130" s="546"/>
      <c r="M130" s="546"/>
      <c r="N130" s="546"/>
      <c r="O130" s="546"/>
      <c r="P130" s="546"/>
      <c r="Q130" s="546"/>
      <c r="R130" s="546"/>
      <c r="S130" s="546"/>
      <c r="T130" s="546"/>
      <c r="U130" s="546"/>
      <c r="V130" s="546"/>
      <c r="W130" s="546"/>
      <c r="X130" s="546"/>
      <c r="Y130" s="546"/>
      <c r="Z130" s="546"/>
      <c r="AA130" s="546"/>
      <c r="AB130" s="546"/>
      <c r="AC130" s="546"/>
      <c r="AD130" s="546"/>
      <c r="AE130" s="546"/>
      <c r="AF130" s="546"/>
      <c r="AG130" s="546"/>
      <c r="AH130" s="546"/>
      <c r="AI130" s="546"/>
      <c r="AJ130" s="546"/>
      <c r="AK130" s="546"/>
      <c r="AL130" s="546"/>
      <c r="AM130" s="546"/>
      <c r="AN130" s="546"/>
      <c r="AO130" s="546"/>
      <c r="AP130" s="546"/>
      <c r="AQ130" s="546"/>
      <c r="AR130" s="546"/>
      <c r="AS130" s="546"/>
      <c r="AT130" s="546"/>
      <c r="AU130" s="546"/>
      <c r="AV130" s="546"/>
      <c r="AW130" s="546"/>
      <c r="AX130" s="546"/>
      <c r="AY130" s="546"/>
      <c r="AZ130" s="546"/>
      <c r="BA130" s="546"/>
      <c r="BB130" s="546"/>
      <c r="BC130" s="546"/>
      <c r="BD130" s="546"/>
      <c r="BE130" s="546"/>
      <c r="BF130" s="546"/>
      <c r="BG130" s="544">
        <f t="shared" si="2"/>
        <v>0</v>
      </c>
      <c r="BH130" s="544"/>
      <c r="BI130" s="544"/>
    </row>
    <row r="131" spans="1:61" ht="13.5" hidden="1" customHeight="1" x14ac:dyDescent="0.15">
      <c r="A131" s="3" t="s">
        <v>116</v>
      </c>
      <c r="B131" s="546"/>
      <c r="C131" s="546"/>
      <c r="D131" s="546"/>
      <c r="E131" s="547"/>
      <c r="F131" s="547"/>
      <c r="G131" s="547"/>
      <c r="H131" s="546"/>
      <c r="I131" s="546"/>
      <c r="J131" s="546"/>
      <c r="K131" s="546"/>
      <c r="L131" s="546"/>
      <c r="M131" s="546"/>
      <c r="N131" s="546"/>
      <c r="O131" s="546"/>
      <c r="P131" s="546"/>
      <c r="Q131" s="546"/>
      <c r="R131" s="546"/>
      <c r="S131" s="546"/>
      <c r="T131" s="546"/>
      <c r="U131" s="546"/>
      <c r="V131" s="546"/>
      <c r="W131" s="546"/>
      <c r="X131" s="546"/>
      <c r="Y131" s="546"/>
      <c r="Z131" s="546"/>
      <c r="AA131" s="546"/>
      <c r="AB131" s="546"/>
      <c r="AC131" s="546"/>
      <c r="AD131" s="546"/>
      <c r="AE131" s="546"/>
      <c r="AF131" s="546"/>
      <c r="AG131" s="546"/>
      <c r="AH131" s="546"/>
      <c r="AI131" s="546"/>
      <c r="AJ131" s="546"/>
      <c r="AK131" s="546"/>
      <c r="AL131" s="546"/>
      <c r="AM131" s="546"/>
      <c r="AN131" s="546"/>
      <c r="AO131" s="546"/>
      <c r="AP131" s="546"/>
      <c r="AQ131" s="546"/>
      <c r="AR131" s="546"/>
      <c r="AS131" s="546"/>
      <c r="AT131" s="546"/>
      <c r="AU131" s="546"/>
      <c r="AV131" s="546"/>
      <c r="AW131" s="546"/>
      <c r="AX131" s="546"/>
      <c r="AY131" s="546"/>
      <c r="AZ131" s="546"/>
      <c r="BA131" s="546"/>
      <c r="BB131" s="546"/>
      <c r="BC131" s="546"/>
      <c r="BD131" s="546"/>
      <c r="BE131" s="546"/>
      <c r="BF131" s="546"/>
      <c r="BG131" s="544">
        <f t="shared" si="2"/>
        <v>0</v>
      </c>
      <c r="BH131" s="544"/>
      <c r="BI131" s="544"/>
    </row>
    <row r="132" spans="1:61" ht="13.5" hidden="1" customHeight="1" x14ac:dyDescent="0.15">
      <c r="A132" s="3" t="s">
        <v>117</v>
      </c>
      <c r="B132" s="546"/>
      <c r="C132" s="546"/>
      <c r="D132" s="546"/>
      <c r="E132" s="547"/>
      <c r="F132" s="547"/>
      <c r="G132" s="547"/>
      <c r="H132" s="546"/>
      <c r="I132" s="546"/>
      <c r="J132" s="546"/>
      <c r="K132" s="546"/>
      <c r="L132" s="546"/>
      <c r="M132" s="546"/>
      <c r="N132" s="546"/>
      <c r="O132" s="546"/>
      <c r="P132" s="546"/>
      <c r="Q132" s="546"/>
      <c r="R132" s="546"/>
      <c r="S132" s="546"/>
      <c r="T132" s="546"/>
      <c r="U132" s="546"/>
      <c r="V132" s="546"/>
      <c r="W132" s="546"/>
      <c r="X132" s="546"/>
      <c r="Y132" s="546"/>
      <c r="Z132" s="546"/>
      <c r="AA132" s="546"/>
      <c r="AB132" s="546"/>
      <c r="AC132" s="546"/>
      <c r="AD132" s="546"/>
      <c r="AE132" s="546"/>
      <c r="AF132" s="546"/>
      <c r="AG132" s="546"/>
      <c r="AH132" s="546"/>
      <c r="AI132" s="546"/>
      <c r="AJ132" s="546"/>
      <c r="AK132" s="546"/>
      <c r="AL132" s="546"/>
      <c r="AM132" s="546"/>
      <c r="AN132" s="546"/>
      <c r="AO132" s="546"/>
      <c r="AP132" s="546"/>
      <c r="AQ132" s="546"/>
      <c r="AR132" s="546"/>
      <c r="AS132" s="546"/>
      <c r="AT132" s="546"/>
      <c r="AU132" s="546"/>
      <c r="AV132" s="546"/>
      <c r="AW132" s="546"/>
      <c r="AX132" s="546"/>
      <c r="AY132" s="546"/>
      <c r="AZ132" s="546"/>
      <c r="BA132" s="546"/>
      <c r="BB132" s="546"/>
      <c r="BC132" s="546"/>
      <c r="BD132" s="546"/>
      <c r="BE132" s="546"/>
      <c r="BF132" s="546"/>
      <c r="BG132" s="544">
        <f t="shared" si="2"/>
        <v>0</v>
      </c>
      <c r="BH132" s="544"/>
      <c r="BI132" s="544"/>
    </row>
    <row r="133" spans="1:61" ht="12" customHeight="1" x14ac:dyDescent="0.15">
      <c r="A133" s="11" t="s">
        <v>42</v>
      </c>
      <c r="B133" s="548">
        <f t="shared" ref="B133" si="3">B123+B124+B125</f>
        <v>81</v>
      </c>
      <c r="C133" s="549"/>
      <c r="D133" s="550"/>
      <c r="E133" s="548">
        <f t="shared" ref="E133" si="4">E123+E124+E125</f>
        <v>3024</v>
      </c>
      <c r="F133" s="549"/>
      <c r="G133" s="550"/>
      <c r="H133" s="548">
        <f>H123+H124+H125</f>
        <v>44</v>
      </c>
      <c r="I133" s="549"/>
      <c r="J133" s="550"/>
      <c r="K133" s="548">
        <f t="shared" ref="K133" si="5">K123+K124+K125</f>
        <v>1584</v>
      </c>
      <c r="L133" s="549"/>
      <c r="M133" s="550"/>
      <c r="N133" s="548">
        <f t="shared" ref="N133" si="6">N123+N124+N125</f>
        <v>49</v>
      </c>
      <c r="O133" s="549"/>
      <c r="P133" s="550"/>
      <c r="Q133" s="548">
        <f t="shared" ref="Q133" si="7">Q123+Q124+Q125</f>
        <v>1764</v>
      </c>
      <c r="R133" s="549"/>
      <c r="S133" s="550"/>
      <c r="T133" s="543">
        <v>6</v>
      </c>
      <c r="U133" s="543"/>
      <c r="V133" s="543"/>
      <c r="W133" s="543">
        <v>2</v>
      </c>
      <c r="X133" s="543"/>
      <c r="Y133" s="543"/>
      <c r="Z133" s="543">
        <v>4</v>
      </c>
      <c r="AA133" s="543"/>
      <c r="AB133" s="543"/>
      <c r="AC133" s="543">
        <f>AC124+AC125</f>
        <v>3</v>
      </c>
      <c r="AD133" s="543"/>
      <c r="AE133" s="543"/>
      <c r="AF133" s="543">
        <f>AF124+AF125</f>
        <v>1</v>
      </c>
      <c r="AG133" s="543"/>
      <c r="AH133" s="543">
        <f>AH124+AH125</f>
        <v>2</v>
      </c>
      <c r="AI133" s="543"/>
      <c r="AJ133" s="543">
        <f>AJ124+AJ125</f>
        <v>11</v>
      </c>
      <c r="AK133" s="543"/>
      <c r="AL133" s="543"/>
      <c r="AM133" s="543">
        <f>AM124+AM125</f>
        <v>4</v>
      </c>
      <c r="AN133" s="543"/>
      <c r="AO133" s="543">
        <f>AO124+AO125</f>
        <v>7</v>
      </c>
      <c r="AP133" s="543"/>
      <c r="AQ133" s="543">
        <v>4</v>
      </c>
      <c r="AR133" s="543"/>
      <c r="AS133" s="543"/>
      <c r="AT133" s="543"/>
      <c r="AU133" s="543"/>
      <c r="AV133" s="543">
        <v>4</v>
      </c>
      <c r="AW133" s="543"/>
      <c r="AX133" s="522">
        <v>6</v>
      </c>
      <c r="AY133" s="523"/>
      <c r="AZ133" s="523"/>
      <c r="BA133" s="523"/>
      <c r="BB133" s="523"/>
      <c r="BC133" s="524"/>
      <c r="BD133" s="543">
        <v>24</v>
      </c>
      <c r="BE133" s="543"/>
      <c r="BF133" s="543"/>
      <c r="BG133" s="544">
        <f>H133+N133+BD133+T133+AC133+AJ133+AQ133+AX133</f>
        <v>147</v>
      </c>
      <c r="BH133" s="544"/>
      <c r="BI133" s="544"/>
    </row>
    <row r="134" spans="1:61" ht="3" customHeight="1" x14ac:dyDescent="0.15">
      <c r="A134" s="545"/>
      <c r="B134" s="545"/>
      <c r="C134" s="545"/>
      <c r="D134" s="545"/>
      <c r="E134" s="545"/>
      <c r="F134" s="545"/>
      <c r="G134" s="545"/>
      <c r="H134" s="545"/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5"/>
      <c r="T134" s="545"/>
      <c r="U134" s="545"/>
      <c r="V134" s="545"/>
      <c r="W134" s="545"/>
      <c r="X134" s="545"/>
      <c r="Y134" s="545"/>
      <c r="Z134" s="545"/>
      <c r="AA134" s="545"/>
      <c r="AB134" s="545"/>
      <c r="AC134" s="545"/>
      <c r="AD134" s="545"/>
      <c r="AE134" s="545"/>
      <c r="AF134" s="545"/>
      <c r="AG134" s="545"/>
      <c r="AH134" s="545"/>
      <c r="AI134" s="545"/>
      <c r="AJ134" s="545"/>
      <c r="AK134" s="545"/>
      <c r="AL134" s="545"/>
      <c r="AM134" s="545"/>
      <c r="AN134" s="545"/>
      <c r="AO134" s="545"/>
      <c r="AP134" s="545"/>
      <c r="AQ134" s="545"/>
      <c r="AR134" s="545"/>
      <c r="AS134" s="545"/>
      <c r="AT134" s="545"/>
      <c r="AU134" s="545"/>
      <c r="AV134" s="545"/>
      <c r="AW134" s="545"/>
      <c r="AX134" s="545"/>
      <c r="AY134" s="545"/>
      <c r="AZ134" s="545"/>
      <c r="BA134" s="545"/>
      <c r="BB134" s="545"/>
      <c r="BC134" s="545"/>
      <c r="BD134" s="545"/>
      <c r="BE134" s="545"/>
      <c r="BF134" s="537"/>
      <c r="BG134" s="537"/>
      <c r="BH134" s="537"/>
      <c r="BI134" s="537"/>
    </row>
    <row r="135" spans="1:61" ht="13.5" hidden="1" customHeight="1" x14ac:dyDescent="0.15">
      <c r="A135" s="538" t="s">
        <v>62</v>
      </c>
      <c r="B135" s="538" t="s">
        <v>144</v>
      </c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8"/>
      <c r="N135" s="538"/>
      <c r="O135" s="538"/>
      <c r="P135" s="538"/>
      <c r="Q135" s="538"/>
      <c r="R135" s="538"/>
      <c r="S135" s="538"/>
      <c r="T135" s="538" t="s">
        <v>131</v>
      </c>
      <c r="U135" s="538"/>
      <c r="V135" s="538"/>
      <c r="W135" s="538"/>
      <c r="X135" s="538"/>
      <c r="Y135" s="538"/>
      <c r="Z135" s="538"/>
      <c r="AA135" s="538"/>
      <c r="AB135" s="538"/>
      <c r="AC135" s="538" t="s">
        <v>132</v>
      </c>
      <c r="AD135" s="538"/>
      <c r="AE135" s="538"/>
      <c r="AF135" s="538"/>
      <c r="AG135" s="538"/>
      <c r="AH135" s="538"/>
      <c r="AI135" s="538"/>
      <c r="AJ135" s="538"/>
      <c r="AK135" s="538"/>
      <c r="AL135" s="538"/>
      <c r="AM135" s="538"/>
      <c r="AN135" s="538"/>
      <c r="AO135" s="538"/>
      <c r="AP135" s="538"/>
      <c r="AQ135" s="538" t="s">
        <v>133</v>
      </c>
      <c r="AR135" s="538"/>
      <c r="AS135" s="538"/>
      <c r="AT135" s="538"/>
      <c r="AU135" s="538"/>
      <c r="AV135" s="538"/>
      <c r="AW135" s="538" t="s">
        <v>134</v>
      </c>
      <c r="AX135" s="538"/>
      <c r="AY135" s="538"/>
      <c r="AZ135" s="538" t="s">
        <v>42</v>
      </c>
      <c r="BA135" s="538"/>
      <c r="BB135" s="538"/>
      <c r="BC135" s="538" t="s">
        <v>135</v>
      </c>
      <c r="BD135" s="538"/>
      <c r="BE135" s="538"/>
      <c r="BF135" s="538"/>
      <c r="BG135" s="537" t="s">
        <v>136</v>
      </c>
      <c r="BH135" s="537"/>
      <c r="BI135" s="537"/>
    </row>
    <row r="136" spans="1:61" ht="13.5" hidden="1" customHeight="1" x14ac:dyDescent="0.15">
      <c r="A136" s="538"/>
      <c r="B136" s="538"/>
      <c r="C136" s="538"/>
      <c r="D136" s="538"/>
      <c r="E136" s="538"/>
      <c r="F136" s="538"/>
      <c r="G136" s="538"/>
      <c r="H136" s="538"/>
      <c r="I136" s="538"/>
      <c r="J136" s="538"/>
      <c r="K136" s="538"/>
      <c r="L136" s="538"/>
      <c r="M136" s="538"/>
      <c r="N136" s="538"/>
      <c r="O136" s="538"/>
      <c r="P136" s="538"/>
      <c r="Q136" s="538"/>
      <c r="R136" s="538"/>
      <c r="S136" s="538"/>
      <c r="T136" s="538"/>
      <c r="U136" s="538"/>
      <c r="V136" s="538"/>
      <c r="W136" s="538"/>
      <c r="X136" s="538"/>
      <c r="Y136" s="538"/>
      <c r="Z136" s="538"/>
      <c r="AA136" s="538"/>
      <c r="AB136" s="538"/>
      <c r="AC136" s="538" t="s">
        <v>137</v>
      </c>
      <c r="AD136" s="538"/>
      <c r="AE136" s="538"/>
      <c r="AF136" s="538"/>
      <c r="AG136" s="538"/>
      <c r="AH136" s="538"/>
      <c r="AI136" s="538"/>
      <c r="AJ136" s="538" t="s">
        <v>61</v>
      </c>
      <c r="AK136" s="538"/>
      <c r="AL136" s="538"/>
      <c r="AM136" s="538"/>
      <c r="AN136" s="538"/>
      <c r="AO136" s="538"/>
      <c r="AP136" s="538"/>
      <c r="AQ136" s="538" t="s">
        <v>138</v>
      </c>
      <c r="AR136" s="538"/>
      <c r="AS136" s="538"/>
      <c r="AT136" s="538" t="s">
        <v>139</v>
      </c>
      <c r="AU136" s="538"/>
      <c r="AV136" s="538"/>
      <c r="AW136" s="538"/>
      <c r="AX136" s="539"/>
      <c r="AY136" s="538"/>
      <c r="AZ136" s="538"/>
      <c r="BA136" s="539"/>
      <c r="BB136" s="538"/>
      <c r="BC136" s="538"/>
      <c r="BD136" s="539"/>
      <c r="BE136" s="539"/>
      <c r="BF136" s="538"/>
      <c r="BG136" s="537"/>
      <c r="BH136" s="539"/>
      <c r="BI136" s="537"/>
    </row>
    <row r="137" spans="1:61" ht="13.5" hidden="1" customHeight="1" x14ac:dyDescent="0.15">
      <c r="A137" s="538"/>
      <c r="B137" s="538" t="s">
        <v>42</v>
      </c>
      <c r="C137" s="538"/>
      <c r="D137" s="538"/>
      <c r="E137" s="538"/>
      <c r="F137" s="538"/>
      <c r="G137" s="538"/>
      <c r="H137" s="538" t="s">
        <v>140</v>
      </c>
      <c r="I137" s="538"/>
      <c r="J137" s="538"/>
      <c r="K137" s="538"/>
      <c r="L137" s="538"/>
      <c r="M137" s="538"/>
      <c r="N137" s="538" t="s">
        <v>141</v>
      </c>
      <c r="O137" s="538"/>
      <c r="P137" s="538"/>
      <c r="Q137" s="538"/>
      <c r="R137" s="538"/>
      <c r="S137" s="538"/>
      <c r="T137" s="538" t="s">
        <v>42</v>
      </c>
      <c r="U137" s="538"/>
      <c r="V137" s="538"/>
      <c r="W137" s="538" t="s">
        <v>140</v>
      </c>
      <c r="X137" s="538"/>
      <c r="Y137" s="538"/>
      <c r="Z137" s="538" t="s">
        <v>141</v>
      </c>
      <c r="AA137" s="538"/>
      <c r="AB137" s="538"/>
      <c r="AC137" s="538" t="s">
        <v>42</v>
      </c>
      <c r="AD137" s="538"/>
      <c r="AE137" s="538"/>
      <c r="AF137" s="538" t="s">
        <v>140</v>
      </c>
      <c r="AG137" s="538"/>
      <c r="AH137" s="538" t="s">
        <v>141</v>
      </c>
      <c r="AI137" s="538"/>
      <c r="AJ137" s="538" t="s">
        <v>42</v>
      </c>
      <c r="AK137" s="538"/>
      <c r="AL137" s="538"/>
      <c r="AM137" s="538" t="s">
        <v>140</v>
      </c>
      <c r="AN137" s="538"/>
      <c r="AO137" s="538" t="s">
        <v>141</v>
      </c>
      <c r="AP137" s="538"/>
      <c r="AQ137" s="538"/>
      <c r="AR137" s="538"/>
      <c r="AS137" s="538"/>
      <c r="AT137" s="538"/>
      <c r="AU137" s="538"/>
      <c r="AV137" s="538"/>
      <c r="AW137" s="538"/>
      <c r="AX137" s="538"/>
      <c r="AY137" s="538"/>
      <c r="AZ137" s="538"/>
      <c r="BA137" s="538"/>
      <c r="BB137" s="538"/>
      <c r="BC137" s="538"/>
      <c r="BD137" s="539"/>
      <c r="BE137" s="539"/>
      <c r="BF137" s="538"/>
      <c r="BG137" s="537"/>
      <c r="BH137" s="539"/>
      <c r="BI137" s="537"/>
    </row>
    <row r="138" spans="1:61" ht="13.5" hidden="1" customHeight="1" x14ac:dyDescent="0.15">
      <c r="A138" s="538"/>
      <c r="B138" s="542" t="s">
        <v>142</v>
      </c>
      <c r="C138" s="542"/>
      <c r="D138" s="542"/>
      <c r="E138" s="542" t="s">
        <v>143</v>
      </c>
      <c r="F138" s="542"/>
      <c r="G138" s="542"/>
      <c r="H138" s="542" t="s">
        <v>142</v>
      </c>
      <c r="I138" s="542"/>
      <c r="J138" s="542"/>
      <c r="K138" s="542" t="s">
        <v>143</v>
      </c>
      <c r="L138" s="542"/>
      <c r="M138" s="542"/>
      <c r="N138" s="542" t="s">
        <v>142</v>
      </c>
      <c r="O138" s="542"/>
      <c r="P138" s="542"/>
      <c r="Q138" s="542" t="s">
        <v>143</v>
      </c>
      <c r="R138" s="542"/>
      <c r="S138" s="542"/>
      <c r="T138" s="542" t="s">
        <v>142</v>
      </c>
      <c r="U138" s="542"/>
      <c r="V138" s="542"/>
      <c r="W138" s="542" t="s">
        <v>142</v>
      </c>
      <c r="X138" s="542"/>
      <c r="Y138" s="542"/>
      <c r="Z138" s="542" t="s">
        <v>142</v>
      </c>
      <c r="AA138" s="542"/>
      <c r="AB138" s="542"/>
      <c r="AC138" s="542" t="s">
        <v>142</v>
      </c>
      <c r="AD138" s="542"/>
      <c r="AE138" s="542"/>
      <c r="AF138" s="542" t="s">
        <v>142</v>
      </c>
      <c r="AG138" s="542"/>
      <c r="AH138" s="542" t="s">
        <v>142</v>
      </c>
      <c r="AI138" s="542"/>
      <c r="AJ138" s="542" t="s">
        <v>142</v>
      </c>
      <c r="AK138" s="542"/>
      <c r="AL138" s="542"/>
      <c r="AM138" s="542" t="s">
        <v>142</v>
      </c>
      <c r="AN138" s="542"/>
      <c r="AO138" s="542" t="s">
        <v>142</v>
      </c>
      <c r="AP138" s="542"/>
      <c r="AQ138" s="542" t="s">
        <v>142</v>
      </c>
      <c r="AR138" s="542"/>
      <c r="AS138" s="542"/>
      <c r="AT138" s="542" t="s">
        <v>142</v>
      </c>
      <c r="AU138" s="542"/>
      <c r="AV138" s="542"/>
      <c r="AW138" s="542" t="s">
        <v>142</v>
      </c>
      <c r="AX138" s="542"/>
      <c r="AY138" s="542"/>
      <c r="AZ138" s="542" t="s">
        <v>142</v>
      </c>
      <c r="BA138" s="542"/>
      <c r="BB138" s="542"/>
      <c r="BC138" s="538"/>
      <c r="BD138" s="538"/>
      <c r="BE138" s="538"/>
      <c r="BF138" s="538"/>
      <c r="BG138" s="537"/>
      <c r="BH138" s="537"/>
      <c r="BI138" s="537"/>
    </row>
    <row r="139" spans="1:61" ht="13.5" hidden="1" customHeight="1" x14ac:dyDescent="0.15">
      <c r="A139" s="13" t="s">
        <v>107</v>
      </c>
      <c r="B139" s="541"/>
      <c r="C139" s="541"/>
      <c r="D139" s="541"/>
      <c r="E139" s="541"/>
      <c r="F139" s="541"/>
      <c r="G139" s="541"/>
      <c r="H139" s="541"/>
      <c r="I139" s="541"/>
      <c r="J139" s="541"/>
      <c r="K139" s="541"/>
      <c r="L139" s="541"/>
      <c r="M139" s="541"/>
      <c r="N139" s="541"/>
      <c r="O139" s="541"/>
      <c r="P139" s="541"/>
      <c r="Q139" s="541"/>
      <c r="R139" s="541"/>
      <c r="S139" s="541"/>
      <c r="T139" s="541"/>
      <c r="U139" s="541"/>
      <c r="V139" s="541"/>
      <c r="W139" s="541"/>
      <c r="X139" s="541"/>
      <c r="Y139" s="541"/>
      <c r="Z139" s="541"/>
      <c r="AA139" s="541"/>
      <c r="AB139" s="541"/>
      <c r="AC139" s="541"/>
      <c r="AD139" s="541"/>
      <c r="AE139" s="541"/>
      <c r="AF139" s="541"/>
      <c r="AG139" s="541"/>
      <c r="AH139" s="541"/>
      <c r="AI139" s="541"/>
      <c r="AJ139" s="541"/>
      <c r="AK139" s="541"/>
      <c r="AL139" s="541"/>
      <c r="AM139" s="541"/>
      <c r="AN139" s="541"/>
      <c r="AO139" s="541"/>
      <c r="AP139" s="541"/>
      <c r="AQ139" s="541"/>
      <c r="AR139" s="541"/>
      <c r="AS139" s="541"/>
      <c r="AT139" s="541"/>
      <c r="AU139" s="541"/>
      <c r="AV139" s="541"/>
      <c r="AW139" s="541"/>
      <c r="AX139" s="541"/>
      <c r="AY139" s="541"/>
      <c r="AZ139" s="541"/>
      <c r="BA139" s="541"/>
      <c r="BB139" s="541"/>
      <c r="BC139" s="535"/>
      <c r="BD139" s="535"/>
      <c r="BE139" s="535"/>
      <c r="BF139" s="535"/>
      <c r="BG139" s="535"/>
      <c r="BH139" s="535"/>
      <c r="BI139" s="535"/>
    </row>
    <row r="140" spans="1:61" ht="13.5" hidden="1" customHeight="1" x14ac:dyDescent="0.15">
      <c r="A140" s="13" t="s">
        <v>108</v>
      </c>
      <c r="B140" s="541"/>
      <c r="C140" s="541"/>
      <c r="D140" s="541"/>
      <c r="E140" s="541"/>
      <c r="F140" s="541"/>
      <c r="G140" s="541"/>
      <c r="H140" s="541"/>
      <c r="I140" s="541"/>
      <c r="J140" s="541"/>
      <c r="K140" s="541"/>
      <c r="L140" s="541"/>
      <c r="M140" s="541"/>
      <c r="N140" s="541"/>
      <c r="O140" s="541"/>
      <c r="P140" s="541"/>
      <c r="Q140" s="541"/>
      <c r="R140" s="541"/>
      <c r="S140" s="541"/>
      <c r="T140" s="541"/>
      <c r="U140" s="541"/>
      <c r="V140" s="541"/>
      <c r="W140" s="541"/>
      <c r="X140" s="541"/>
      <c r="Y140" s="541"/>
      <c r="Z140" s="541"/>
      <c r="AA140" s="541"/>
      <c r="AB140" s="541"/>
      <c r="AC140" s="541"/>
      <c r="AD140" s="541"/>
      <c r="AE140" s="541"/>
      <c r="AF140" s="541"/>
      <c r="AG140" s="541"/>
      <c r="AH140" s="541"/>
      <c r="AI140" s="541"/>
      <c r="AJ140" s="541"/>
      <c r="AK140" s="541"/>
      <c r="AL140" s="541"/>
      <c r="AM140" s="541"/>
      <c r="AN140" s="541"/>
      <c r="AO140" s="541"/>
      <c r="AP140" s="541"/>
      <c r="AQ140" s="541"/>
      <c r="AR140" s="541"/>
      <c r="AS140" s="541"/>
      <c r="AT140" s="541"/>
      <c r="AU140" s="541"/>
      <c r="AV140" s="541"/>
      <c r="AW140" s="541"/>
      <c r="AX140" s="541"/>
      <c r="AY140" s="541"/>
      <c r="AZ140" s="541"/>
      <c r="BA140" s="541"/>
      <c r="BB140" s="541"/>
      <c r="BC140" s="535"/>
      <c r="BD140" s="535"/>
      <c r="BE140" s="535"/>
      <c r="BF140" s="535"/>
      <c r="BG140" s="535"/>
      <c r="BH140" s="535"/>
      <c r="BI140" s="535"/>
    </row>
    <row r="141" spans="1:61" ht="13.5" hidden="1" customHeight="1" x14ac:dyDescent="0.15">
      <c r="A141" s="13" t="s">
        <v>109</v>
      </c>
      <c r="B141" s="541"/>
      <c r="C141" s="541"/>
      <c r="D141" s="541"/>
      <c r="E141" s="541"/>
      <c r="F141" s="541"/>
      <c r="G141" s="541"/>
      <c r="H141" s="541"/>
      <c r="I141" s="541"/>
      <c r="J141" s="541"/>
      <c r="K141" s="541"/>
      <c r="L141" s="541"/>
      <c r="M141" s="541"/>
      <c r="N141" s="541"/>
      <c r="O141" s="541"/>
      <c r="P141" s="541"/>
      <c r="Q141" s="541"/>
      <c r="R141" s="541"/>
      <c r="S141" s="541"/>
      <c r="T141" s="541"/>
      <c r="U141" s="541"/>
      <c r="V141" s="541"/>
      <c r="W141" s="541"/>
      <c r="X141" s="541"/>
      <c r="Y141" s="541"/>
      <c r="Z141" s="541"/>
      <c r="AA141" s="541"/>
      <c r="AB141" s="541"/>
      <c r="AC141" s="541"/>
      <c r="AD141" s="541"/>
      <c r="AE141" s="541"/>
      <c r="AF141" s="541"/>
      <c r="AG141" s="541"/>
      <c r="AH141" s="541"/>
      <c r="AI141" s="541"/>
      <c r="AJ141" s="541"/>
      <c r="AK141" s="541"/>
      <c r="AL141" s="541"/>
      <c r="AM141" s="541"/>
      <c r="AN141" s="541"/>
      <c r="AO141" s="541"/>
      <c r="AP141" s="541"/>
      <c r="AQ141" s="541"/>
      <c r="AR141" s="541"/>
      <c r="AS141" s="541"/>
      <c r="AT141" s="541"/>
      <c r="AU141" s="541"/>
      <c r="AV141" s="541"/>
      <c r="AW141" s="541"/>
      <c r="AX141" s="541"/>
      <c r="AY141" s="541"/>
      <c r="AZ141" s="541"/>
      <c r="BA141" s="541"/>
      <c r="BB141" s="541"/>
      <c r="BC141" s="535"/>
      <c r="BD141" s="535"/>
      <c r="BE141" s="535"/>
      <c r="BF141" s="535"/>
      <c r="BG141" s="535"/>
      <c r="BH141" s="535"/>
      <c r="BI141" s="535"/>
    </row>
    <row r="142" spans="1:61" ht="13.5" hidden="1" customHeight="1" x14ac:dyDescent="0.15">
      <c r="A142" s="13" t="s">
        <v>110</v>
      </c>
      <c r="B142" s="541"/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  <c r="M142" s="541"/>
      <c r="N142" s="541"/>
      <c r="O142" s="541"/>
      <c r="P142" s="541"/>
      <c r="Q142" s="541"/>
      <c r="R142" s="541"/>
      <c r="S142" s="541"/>
      <c r="T142" s="541"/>
      <c r="U142" s="541"/>
      <c r="V142" s="541"/>
      <c r="W142" s="541"/>
      <c r="X142" s="541"/>
      <c r="Y142" s="541"/>
      <c r="Z142" s="541"/>
      <c r="AA142" s="541"/>
      <c r="AB142" s="541"/>
      <c r="AC142" s="541"/>
      <c r="AD142" s="541"/>
      <c r="AE142" s="541"/>
      <c r="AF142" s="535"/>
      <c r="AG142" s="535"/>
      <c r="AH142" s="541"/>
      <c r="AI142" s="541"/>
      <c r="AJ142" s="541"/>
      <c r="AK142" s="541"/>
      <c r="AL142" s="541"/>
      <c r="AM142" s="541"/>
      <c r="AN142" s="541"/>
      <c r="AO142" s="541"/>
      <c r="AP142" s="541"/>
      <c r="AQ142" s="541"/>
      <c r="AR142" s="541"/>
      <c r="AS142" s="541"/>
      <c r="AT142" s="541"/>
      <c r="AU142" s="541"/>
      <c r="AV142" s="541"/>
      <c r="AW142" s="541"/>
      <c r="AX142" s="541"/>
      <c r="AY142" s="541"/>
      <c r="AZ142" s="541"/>
      <c r="BA142" s="541"/>
      <c r="BB142" s="541"/>
      <c r="BC142" s="535"/>
      <c r="BD142" s="535"/>
      <c r="BE142" s="535"/>
      <c r="BF142" s="535"/>
      <c r="BG142" s="535"/>
      <c r="BH142" s="535"/>
      <c r="BI142" s="535"/>
    </row>
    <row r="143" spans="1:61" ht="13.5" hidden="1" customHeight="1" x14ac:dyDescent="0.15">
      <c r="A143" s="13" t="s">
        <v>111</v>
      </c>
      <c r="B143" s="541"/>
      <c r="C143" s="541"/>
      <c r="D143" s="541"/>
      <c r="E143" s="541"/>
      <c r="F143" s="541"/>
      <c r="G143" s="541"/>
      <c r="H143" s="541"/>
      <c r="I143" s="541"/>
      <c r="J143" s="541"/>
      <c r="K143" s="541"/>
      <c r="L143" s="541"/>
      <c r="M143" s="541"/>
      <c r="N143" s="541"/>
      <c r="O143" s="541"/>
      <c r="P143" s="541"/>
      <c r="Q143" s="541"/>
      <c r="R143" s="541"/>
      <c r="S143" s="541"/>
      <c r="T143" s="541"/>
      <c r="U143" s="541"/>
      <c r="V143" s="541"/>
      <c r="W143" s="541"/>
      <c r="X143" s="541"/>
      <c r="Y143" s="541"/>
      <c r="Z143" s="541"/>
      <c r="AA143" s="541"/>
      <c r="AB143" s="541"/>
      <c r="AC143" s="541"/>
      <c r="AD143" s="541"/>
      <c r="AE143" s="541"/>
      <c r="AF143" s="541"/>
      <c r="AG143" s="541"/>
      <c r="AH143" s="541"/>
      <c r="AI143" s="541"/>
      <c r="AJ143" s="541"/>
      <c r="AK143" s="541"/>
      <c r="AL143" s="541"/>
      <c r="AM143" s="541"/>
      <c r="AN143" s="541"/>
      <c r="AO143" s="541"/>
      <c r="AP143" s="541"/>
      <c r="AQ143" s="541"/>
      <c r="AR143" s="541"/>
      <c r="AS143" s="541"/>
      <c r="AT143" s="541"/>
      <c r="AU143" s="541"/>
      <c r="AV143" s="541"/>
      <c r="AW143" s="541"/>
      <c r="AX143" s="541"/>
      <c r="AY143" s="541"/>
      <c r="AZ143" s="541"/>
      <c r="BA143" s="541"/>
      <c r="BB143" s="541"/>
      <c r="BC143" s="535"/>
      <c r="BD143" s="535"/>
      <c r="BE143" s="535"/>
      <c r="BF143" s="535"/>
      <c r="BG143" s="535"/>
      <c r="BH143" s="535"/>
      <c r="BI143" s="535"/>
    </row>
    <row r="144" spans="1:61" ht="13.5" hidden="1" customHeight="1" x14ac:dyDescent="0.15">
      <c r="A144" s="13" t="s">
        <v>112</v>
      </c>
      <c r="B144" s="541"/>
      <c r="C144" s="541"/>
      <c r="D144" s="541"/>
      <c r="E144" s="541"/>
      <c r="F144" s="541"/>
      <c r="G144" s="541"/>
      <c r="H144" s="541"/>
      <c r="I144" s="541"/>
      <c r="J144" s="541"/>
      <c r="K144" s="541"/>
      <c r="L144" s="541"/>
      <c r="M144" s="541"/>
      <c r="N144" s="541"/>
      <c r="O144" s="541"/>
      <c r="P144" s="541"/>
      <c r="Q144" s="541"/>
      <c r="R144" s="541"/>
      <c r="S144" s="541"/>
      <c r="T144" s="541"/>
      <c r="U144" s="541"/>
      <c r="V144" s="541"/>
      <c r="W144" s="541"/>
      <c r="X144" s="541"/>
      <c r="Y144" s="541"/>
      <c r="Z144" s="541"/>
      <c r="AA144" s="541"/>
      <c r="AB144" s="541"/>
      <c r="AC144" s="541"/>
      <c r="AD144" s="541"/>
      <c r="AE144" s="541"/>
      <c r="AF144" s="541"/>
      <c r="AG144" s="541"/>
      <c r="AH144" s="541"/>
      <c r="AI144" s="541"/>
      <c r="AJ144" s="541"/>
      <c r="AK144" s="541"/>
      <c r="AL144" s="541"/>
      <c r="AM144" s="541"/>
      <c r="AN144" s="541"/>
      <c r="AO144" s="541"/>
      <c r="AP144" s="541"/>
      <c r="AQ144" s="541"/>
      <c r="AR144" s="541"/>
      <c r="AS144" s="541"/>
      <c r="AT144" s="541"/>
      <c r="AU144" s="541"/>
      <c r="AV144" s="541"/>
      <c r="AW144" s="541"/>
      <c r="AX144" s="541"/>
      <c r="AY144" s="541"/>
      <c r="AZ144" s="541"/>
      <c r="BA144" s="541"/>
      <c r="BB144" s="541"/>
      <c r="BC144" s="535"/>
      <c r="BD144" s="535"/>
      <c r="BE144" s="535"/>
      <c r="BF144" s="535"/>
      <c r="BG144" s="535"/>
      <c r="BH144" s="535"/>
      <c r="BI144" s="535"/>
    </row>
    <row r="145" spans="1:61" ht="13.5" hidden="1" customHeight="1" x14ac:dyDescent="0.15">
      <c r="A145" s="13" t="s">
        <v>113</v>
      </c>
      <c r="B145" s="541"/>
      <c r="C145" s="541"/>
      <c r="D145" s="541"/>
      <c r="E145" s="541"/>
      <c r="F145" s="541"/>
      <c r="G145" s="541"/>
      <c r="H145" s="541"/>
      <c r="I145" s="541"/>
      <c r="J145" s="541"/>
      <c r="K145" s="541"/>
      <c r="L145" s="541"/>
      <c r="M145" s="541"/>
      <c r="N145" s="541"/>
      <c r="O145" s="541"/>
      <c r="P145" s="541"/>
      <c r="Q145" s="541"/>
      <c r="R145" s="541"/>
      <c r="S145" s="541"/>
      <c r="T145" s="541"/>
      <c r="U145" s="541"/>
      <c r="V145" s="541"/>
      <c r="W145" s="541"/>
      <c r="X145" s="541"/>
      <c r="Y145" s="541"/>
      <c r="Z145" s="541"/>
      <c r="AA145" s="541"/>
      <c r="AB145" s="541"/>
      <c r="AC145" s="541"/>
      <c r="AD145" s="541"/>
      <c r="AE145" s="541"/>
      <c r="AF145" s="541"/>
      <c r="AG145" s="541"/>
      <c r="AH145" s="541"/>
      <c r="AI145" s="541"/>
      <c r="AJ145" s="541"/>
      <c r="AK145" s="541"/>
      <c r="AL145" s="541"/>
      <c r="AM145" s="541"/>
      <c r="AN145" s="541"/>
      <c r="AO145" s="541"/>
      <c r="AP145" s="541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541"/>
      <c r="BA145" s="541"/>
      <c r="BB145" s="541"/>
      <c r="BC145" s="535"/>
      <c r="BD145" s="535"/>
      <c r="BE145" s="535"/>
      <c r="BF145" s="535"/>
      <c r="BG145" s="535"/>
      <c r="BH145" s="535"/>
      <c r="BI145" s="535"/>
    </row>
    <row r="146" spans="1:61" ht="13.5" hidden="1" customHeight="1" x14ac:dyDescent="0.15">
      <c r="A146" s="13" t="s">
        <v>114</v>
      </c>
      <c r="B146" s="541"/>
      <c r="C146" s="541"/>
      <c r="D146" s="541"/>
      <c r="E146" s="541"/>
      <c r="F146" s="541"/>
      <c r="G146" s="541"/>
      <c r="H146" s="541"/>
      <c r="I146" s="541"/>
      <c r="J146" s="541"/>
      <c r="K146" s="541"/>
      <c r="L146" s="541"/>
      <c r="M146" s="541"/>
      <c r="N146" s="541"/>
      <c r="O146" s="541"/>
      <c r="P146" s="541"/>
      <c r="Q146" s="541"/>
      <c r="R146" s="541"/>
      <c r="S146" s="541"/>
      <c r="T146" s="541"/>
      <c r="U146" s="541"/>
      <c r="V146" s="541"/>
      <c r="W146" s="541"/>
      <c r="X146" s="541"/>
      <c r="Y146" s="541"/>
      <c r="Z146" s="541"/>
      <c r="AA146" s="541"/>
      <c r="AB146" s="541"/>
      <c r="AC146" s="541"/>
      <c r="AD146" s="541"/>
      <c r="AE146" s="541"/>
      <c r="AF146" s="541"/>
      <c r="AG146" s="541"/>
      <c r="AH146" s="541"/>
      <c r="AI146" s="541"/>
      <c r="AJ146" s="541"/>
      <c r="AK146" s="541"/>
      <c r="AL146" s="541"/>
      <c r="AM146" s="541"/>
      <c r="AN146" s="541"/>
      <c r="AO146" s="541"/>
      <c r="AP146" s="541"/>
      <c r="AQ146" s="541"/>
      <c r="AR146" s="541"/>
      <c r="AS146" s="541"/>
      <c r="AT146" s="541"/>
      <c r="AU146" s="541"/>
      <c r="AV146" s="541"/>
      <c r="AW146" s="541"/>
      <c r="AX146" s="541"/>
      <c r="AY146" s="541"/>
      <c r="AZ146" s="541"/>
      <c r="BA146" s="541"/>
      <c r="BB146" s="541"/>
      <c r="BC146" s="535"/>
      <c r="BD146" s="535"/>
      <c r="BE146" s="535"/>
      <c r="BF146" s="535"/>
      <c r="BG146" s="535"/>
      <c r="BH146" s="535"/>
      <c r="BI146" s="535"/>
    </row>
    <row r="147" spans="1:61" ht="13.5" hidden="1" customHeight="1" x14ac:dyDescent="0.15">
      <c r="A147" s="13" t="s">
        <v>115</v>
      </c>
      <c r="B147" s="541"/>
      <c r="C147" s="541"/>
      <c r="D147" s="541"/>
      <c r="E147" s="541"/>
      <c r="F147" s="541"/>
      <c r="G147" s="541"/>
      <c r="H147" s="541"/>
      <c r="I147" s="541"/>
      <c r="J147" s="541"/>
      <c r="K147" s="541"/>
      <c r="L147" s="541"/>
      <c r="M147" s="541"/>
      <c r="N147" s="541"/>
      <c r="O147" s="541"/>
      <c r="P147" s="541"/>
      <c r="Q147" s="541"/>
      <c r="R147" s="541"/>
      <c r="S147" s="541"/>
      <c r="T147" s="541"/>
      <c r="U147" s="541"/>
      <c r="V147" s="541"/>
      <c r="W147" s="541"/>
      <c r="X147" s="541"/>
      <c r="Y147" s="541"/>
      <c r="Z147" s="541"/>
      <c r="AA147" s="541"/>
      <c r="AB147" s="541"/>
      <c r="AC147" s="541"/>
      <c r="AD147" s="541"/>
      <c r="AE147" s="541"/>
      <c r="AF147" s="541"/>
      <c r="AG147" s="541"/>
      <c r="AH147" s="541"/>
      <c r="AI147" s="541"/>
      <c r="AJ147" s="541"/>
      <c r="AK147" s="541"/>
      <c r="AL147" s="541"/>
      <c r="AM147" s="541"/>
      <c r="AN147" s="541"/>
      <c r="AO147" s="541"/>
      <c r="AP147" s="541"/>
      <c r="AQ147" s="541"/>
      <c r="AR147" s="541"/>
      <c r="AS147" s="541"/>
      <c r="AT147" s="541"/>
      <c r="AU147" s="541"/>
      <c r="AV147" s="541"/>
      <c r="AW147" s="541"/>
      <c r="AX147" s="541"/>
      <c r="AY147" s="541"/>
      <c r="AZ147" s="541"/>
      <c r="BA147" s="541"/>
      <c r="BB147" s="541"/>
      <c r="BC147" s="535"/>
      <c r="BD147" s="535"/>
      <c r="BE147" s="535"/>
      <c r="BF147" s="535"/>
      <c r="BG147" s="535"/>
      <c r="BH147" s="535"/>
      <c r="BI147" s="535"/>
    </row>
    <row r="148" spans="1:61" ht="13.5" hidden="1" customHeight="1" x14ac:dyDescent="0.15">
      <c r="A148" s="13" t="s">
        <v>116</v>
      </c>
      <c r="B148" s="541"/>
      <c r="C148" s="541"/>
      <c r="D148" s="541"/>
      <c r="E148" s="541"/>
      <c r="F148" s="541"/>
      <c r="G148" s="541"/>
      <c r="H148" s="541"/>
      <c r="I148" s="541"/>
      <c r="J148" s="541"/>
      <c r="K148" s="541"/>
      <c r="L148" s="541"/>
      <c r="M148" s="541"/>
      <c r="N148" s="541"/>
      <c r="O148" s="541"/>
      <c r="P148" s="541"/>
      <c r="Q148" s="541"/>
      <c r="R148" s="541"/>
      <c r="S148" s="541"/>
      <c r="T148" s="541"/>
      <c r="U148" s="541"/>
      <c r="V148" s="541"/>
      <c r="W148" s="541"/>
      <c r="X148" s="541"/>
      <c r="Y148" s="541"/>
      <c r="Z148" s="541"/>
      <c r="AA148" s="541"/>
      <c r="AB148" s="541"/>
      <c r="AC148" s="541"/>
      <c r="AD148" s="541"/>
      <c r="AE148" s="541"/>
      <c r="AF148" s="541"/>
      <c r="AG148" s="541"/>
      <c r="AH148" s="541"/>
      <c r="AI148" s="541"/>
      <c r="AJ148" s="541"/>
      <c r="AK148" s="541"/>
      <c r="AL148" s="541"/>
      <c r="AM148" s="541"/>
      <c r="AN148" s="541"/>
      <c r="AO148" s="541"/>
      <c r="AP148" s="541"/>
      <c r="AQ148" s="541"/>
      <c r="AR148" s="541"/>
      <c r="AS148" s="541"/>
      <c r="AT148" s="541"/>
      <c r="AU148" s="541"/>
      <c r="AV148" s="541"/>
      <c r="AW148" s="541"/>
      <c r="AX148" s="541"/>
      <c r="AY148" s="541"/>
      <c r="AZ148" s="541"/>
      <c r="BA148" s="541"/>
      <c r="BB148" s="541"/>
      <c r="BC148" s="535"/>
      <c r="BD148" s="535"/>
      <c r="BE148" s="535"/>
      <c r="BF148" s="535"/>
      <c r="BG148" s="535"/>
      <c r="BH148" s="535"/>
      <c r="BI148" s="535"/>
    </row>
    <row r="149" spans="1:61" ht="13.5" hidden="1" customHeight="1" x14ac:dyDescent="0.15">
      <c r="A149" s="13" t="s">
        <v>117</v>
      </c>
      <c r="B149" s="541"/>
      <c r="C149" s="541"/>
      <c r="D149" s="541"/>
      <c r="E149" s="541"/>
      <c r="F149" s="541"/>
      <c r="G149" s="541"/>
      <c r="H149" s="541"/>
      <c r="I149" s="541"/>
      <c r="J149" s="541"/>
      <c r="K149" s="541"/>
      <c r="L149" s="541"/>
      <c r="M149" s="541"/>
      <c r="N149" s="541"/>
      <c r="O149" s="541"/>
      <c r="P149" s="541"/>
      <c r="Q149" s="541"/>
      <c r="R149" s="541"/>
      <c r="S149" s="541"/>
      <c r="T149" s="541"/>
      <c r="U149" s="541"/>
      <c r="V149" s="541"/>
      <c r="W149" s="541"/>
      <c r="X149" s="541"/>
      <c r="Y149" s="541"/>
      <c r="Z149" s="541"/>
      <c r="AA149" s="541"/>
      <c r="AB149" s="541"/>
      <c r="AC149" s="541"/>
      <c r="AD149" s="541"/>
      <c r="AE149" s="541"/>
      <c r="AF149" s="541"/>
      <c r="AG149" s="541"/>
      <c r="AH149" s="541"/>
      <c r="AI149" s="541"/>
      <c r="AJ149" s="541"/>
      <c r="AK149" s="541"/>
      <c r="AL149" s="541"/>
      <c r="AM149" s="541"/>
      <c r="AN149" s="541"/>
      <c r="AO149" s="541"/>
      <c r="AP149" s="541"/>
      <c r="AQ149" s="541"/>
      <c r="AR149" s="541"/>
      <c r="AS149" s="541"/>
      <c r="AT149" s="541"/>
      <c r="AU149" s="541"/>
      <c r="AV149" s="541"/>
      <c r="AW149" s="541"/>
      <c r="AX149" s="541"/>
      <c r="AY149" s="541"/>
      <c r="AZ149" s="541"/>
      <c r="BA149" s="541"/>
      <c r="BB149" s="541"/>
      <c r="BC149" s="535"/>
      <c r="BD149" s="535"/>
      <c r="BE149" s="535"/>
      <c r="BF149" s="535"/>
      <c r="BG149" s="535"/>
      <c r="BH149" s="535"/>
      <c r="BI149" s="535"/>
    </row>
    <row r="150" spans="1:61" ht="13.5" hidden="1" customHeight="1" x14ac:dyDescent="0.15">
      <c r="A150" s="14" t="s">
        <v>42</v>
      </c>
      <c r="B150" s="541"/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541"/>
      <c r="W150" s="541"/>
      <c r="X150" s="541"/>
      <c r="Y150" s="541"/>
      <c r="Z150" s="541"/>
      <c r="AA150" s="541"/>
      <c r="AB150" s="541"/>
      <c r="AC150" s="541"/>
      <c r="AD150" s="541"/>
      <c r="AE150" s="541"/>
      <c r="AF150" s="541"/>
      <c r="AG150" s="541"/>
      <c r="AH150" s="541"/>
      <c r="AI150" s="541"/>
      <c r="AJ150" s="541"/>
      <c r="AK150" s="541"/>
      <c r="AL150" s="541"/>
      <c r="AM150" s="541"/>
      <c r="AN150" s="541"/>
      <c r="AO150" s="535"/>
      <c r="AP150" s="535"/>
      <c r="AQ150" s="541"/>
      <c r="AR150" s="541"/>
      <c r="AS150" s="541"/>
      <c r="AT150" s="541"/>
      <c r="AU150" s="541"/>
      <c r="AV150" s="541"/>
      <c r="AW150" s="541"/>
      <c r="AX150" s="541"/>
      <c r="AY150" s="541"/>
      <c r="AZ150" s="541"/>
      <c r="BA150" s="541"/>
      <c r="BB150" s="541"/>
      <c r="BC150" s="535"/>
      <c r="BD150" s="535"/>
      <c r="BE150" s="535"/>
      <c r="BF150" s="535"/>
      <c r="BG150" s="535"/>
      <c r="BH150" s="535"/>
      <c r="BI150" s="535"/>
    </row>
    <row r="151" spans="1:61" ht="13.5" hidden="1" customHeight="1" x14ac:dyDescent="0.15"/>
    <row r="152" spans="1:61" ht="13.5" hidden="1" customHeight="1" x14ac:dyDescent="0.15">
      <c r="A152" s="537" t="s">
        <v>62</v>
      </c>
      <c r="B152" s="538" t="s">
        <v>145</v>
      </c>
      <c r="C152" s="538"/>
      <c r="D152" s="538"/>
      <c r="E152" s="538"/>
      <c r="F152" s="538"/>
      <c r="G152" s="538"/>
      <c r="H152" s="538"/>
      <c r="I152" s="538"/>
      <c r="J152" s="538"/>
      <c r="K152" s="538"/>
      <c r="L152" s="538"/>
      <c r="M152" s="538"/>
      <c r="N152" s="538"/>
      <c r="O152" s="538"/>
      <c r="P152" s="538"/>
      <c r="Q152" s="538"/>
      <c r="R152" s="538"/>
      <c r="S152" s="538"/>
      <c r="T152" s="538" t="s">
        <v>131</v>
      </c>
      <c r="U152" s="538"/>
      <c r="V152" s="538"/>
      <c r="W152" s="538"/>
      <c r="X152" s="538"/>
      <c r="Y152" s="538"/>
      <c r="Z152" s="538"/>
      <c r="AA152" s="538"/>
      <c r="AB152" s="538"/>
      <c r="AC152" s="538" t="s">
        <v>132</v>
      </c>
      <c r="AD152" s="538"/>
      <c r="AE152" s="538"/>
      <c r="AF152" s="538"/>
      <c r="AG152" s="538"/>
      <c r="AH152" s="538"/>
      <c r="AI152" s="538"/>
      <c r="AJ152" s="538"/>
      <c r="AK152" s="538"/>
      <c r="AL152" s="538"/>
      <c r="AM152" s="538"/>
      <c r="AN152" s="538"/>
      <c r="AO152" s="538"/>
      <c r="AP152" s="538"/>
      <c r="AQ152" s="537" t="s">
        <v>133</v>
      </c>
      <c r="AR152" s="537"/>
      <c r="AS152" s="537"/>
      <c r="AT152" s="537" t="s">
        <v>134</v>
      </c>
      <c r="AU152" s="537"/>
      <c r="AV152" s="537"/>
      <c r="AW152" s="538" t="s">
        <v>42</v>
      </c>
      <c r="AX152" s="538"/>
      <c r="AY152" s="538"/>
      <c r="AZ152" s="538" t="s">
        <v>135</v>
      </c>
      <c r="BA152" s="538"/>
      <c r="BB152" s="538"/>
      <c r="BC152" s="538"/>
      <c r="BD152" s="537" t="s">
        <v>136</v>
      </c>
      <c r="BE152" s="537"/>
      <c r="BF152" s="537"/>
    </row>
    <row r="153" spans="1:61" ht="13.5" hidden="1" customHeight="1" x14ac:dyDescent="0.15">
      <c r="A153" s="537"/>
      <c r="B153" s="538"/>
      <c r="C153" s="538"/>
      <c r="D153" s="538"/>
      <c r="E153" s="538"/>
      <c r="F153" s="538"/>
      <c r="G153" s="538"/>
      <c r="H153" s="538"/>
      <c r="I153" s="538"/>
      <c r="J153" s="538"/>
      <c r="K153" s="538"/>
      <c r="L153" s="538"/>
      <c r="M153" s="538"/>
      <c r="N153" s="538"/>
      <c r="O153" s="538"/>
      <c r="P153" s="538"/>
      <c r="Q153" s="538"/>
      <c r="R153" s="538"/>
      <c r="S153" s="538"/>
      <c r="T153" s="538"/>
      <c r="U153" s="538"/>
      <c r="V153" s="538"/>
      <c r="W153" s="538"/>
      <c r="X153" s="538"/>
      <c r="Y153" s="538"/>
      <c r="Z153" s="538"/>
      <c r="AA153" s="538"/>
      <c r="AB153" s="538"/>
      <c r="AC153" s="538" t="s">
        <v>146</v>
      </c>
      <c r="AD153" s="538"/>
      <c r="AE153" s="538"/>
      <c r="AF153" s="538"/>
      <c r="AG153" s="538"/>
      <c r="AH153" s="538"/>
      <c r="AI153" s="538"/>
      <c r="AJ153" s="538" t="s">
        <v>25</v>
      </c>
      <c r="AK153" s="538"/>
      <c r="AL153" s="538"/>
      <c r="AM153" s="538"/>
      <c r="AN153" s="538"/>
      <c r="AO153" s="538"/>
      <c r="AP153" s="538"/>
      <c r="AQ153" s="538" t="s">
        <v>139</v>
      </c>
      <c r="AR153" s="538"/>
      <c r="AS153" s="538"/>
      <c r="AT153" s="537"/>
      <c r="AU153" s="539"/>
      <c r="AV153" s="537"/>
      <c r="AW153" s="538"/>
      <c r="AX153" s="539"/>
      <c r="AY153" s="538"/>
      <c r="AZ153" s="538"/>
      <c r="BA153" s="539"/>
      <c r="BB153" s="539"/>
      <c r="BC153" s="538"/>
      <c r="BD153" s="537"/>
      <c r="BE153" s="539"/>
      <c r="BF153" s="537"/>
    </row>
    <row r="154" spans="1:61" ht="13.5" hidden="1" customHeight="1" x14ac:dyDescent="0.15">
      <c r="A154" s="537"/>
      <c r="B154" s="538" t="s">
        <v>42</v>
      </c>
      <c r="C154" s="538"/>
      <c r="D154" s="538"/>
      <c r="E154" s="538"/>
      <c r="F154" s="538"/>
      <c r="G154" s="538"/>
      <c r="H154" s="538" t="s">
        <v>140</v>
      </c>
      <c r="I154" s="538"/>
      <c r="J154" s="538"/>
      <c r="K154" s="538"/>
      <c r="L154" s="538"/>
      <c r="M154" s="538"/>
      <c r="N154" s="538" t="s">
        <v>141</v>
      </c>
      <c r="O154" s="538"/>
      <c r="P154" s="538"/>
      <c r="Q154" s="538"/>
      <c r="R154" s="538"/>
      <c r="S154" s="538"/>
      <c r="T154" s="538" t="s">
        <v>42</v>
      </c>
      <c r="U154" s="538"/>
      <c r="V154" s="538"/>
      <c r="W154" s="538" t="s">
        <v>140</v>
      </c>
      <c r="X154" s="538"/>
      <c r="Y154" s="538"/>
      <c r="Z154" s="538" t="s">
        <v>141</v>
      </c>
      <c r="AA154" s="538"/>
      <c r="AB154" s="538"/>
      <c r="AC154" s="538" t="s">
        <v>42</v>
      </c>
      <c r="AD154" s="538"/>
      <c r="AE154" s="538"/>
      <c r="AF154" s="538" t="s">
        <v>140</v>
      </c>
      <c r="AG154" s="538"/>
      <c r="AH154" s="538" t="s">
        <v>141</v>
      </c>
      <c r="AI154" s="538"/>
      <c r="AJ154" s="538" t="s">
        <v>42</v>
      </c>
      <c r="AK154" s="538"/>
      <c r="AL154" s="538"/>
      <c r="AM154" s="538" t="s">
        <v>140</v>
      </c>
      <c r="AN154" s="538"/>
      <c r="AO154" s="538" t="s">
        <v>141</v>
      </c>
      <c r="AP154" s="538"/>
      <c r="AQ154" s="538"/>
      <c r="AR154" s="538"/>
      <c r="AS154" s="538"/>
      <c r="AT154" s="537"/>
      <c r="AU154" s="537"/>
      <c r="AV154" s="537"/>
      <c r="AW154" s="538"/>
      <c r="AX154" s="538"/>
      <c r="AY154" s="538"/>
      <c r="AZ154" s="538"/>
      <c r="BA154" s="539"/>
      <c r="BB154" s="539"/>
      <c r="BC154" s="538"/>
      <c r="BD154" s="537"/>
      <c r="BE154" s="539"/>
      <c r="BF154" s="537"/>
    </row>
    <row r="155" spans="1:61" ht="13.5" hidden="1" customHeight="1" x14ac:dyDescent="0.15">
      <c r="A155" s="537"/>
      <c r="B155" s="536" t="s">
        <v>142</v>
      </c>
      <c r="C155" s="536"/>
      <c r="D155" s="536"/>
      <c r="E155" s="540" t="s">
        <v>147</v>
      </c>
      <c r="F155" s="540"/>
      <c r="G155" s="540"/>
      <c r="H155" s="536" t="s">
        <v>142</v>
      </c>
      <c r="I155" s="536"/>
      <c r="J155" s="536"/>
      <c r="K155" s="540" t="s">
        <v>147</v>
      </c>
      <c r="L155" s="540"/>
      <c r="M155" s="540"/>
      <c r="N155" s="536" t="s">
        <v>142</v>
      </c>
      <c r="O155" s="536"/>
      <c r="P155" s="536"/>
      <c r="Q155" s="540" t="s">
        <v>147</v>
      </c>
      <c r="R155" s="540"/>
      <c r="S155" s="540"/>
      <c r="T155" s="536" t="s">
        <v>142</v>
      </c>
      <c r="U155" s="536"/>
      <c r="V155" s="536"/>
      <c r="W155" s="536" t="s">
        <v>142</v>
      </c>
      <c r="X155" s="536"/>
      <c r="Y155" s="536"/>
      <c r="Z155" s="536" t="s">
        <v>142</v>
      </c>
      <c r="AA155" s="536"/>
      <c r="AB155" s="536"/>
      <c r="AC155" s="536" t="s">
        <v>142</v>
      </c>
      <c r="AD155" s="536"/>
      <c r="AE155" s="536"/>
      <c r="AF155" s="536" t="s">
        <v>142</v>
      </c>
      <c r="AG155" s="536"/>
      <c r="AH155" s="536" t="s">
        <v>142</v>
      </c>
      <c r="AI155" s="536"/>
      <c r="AJ155" s="536" t="s">
        <v>142</v>
      </c>
      <c r="AK155" s="536"/>
      <c r="AL155" s="536"/>
      <c r="AM155" s="536" t="s">
        <v>142</v>
      </c>
      <c r="AN155" s="536"/>
      <c r="AO155" s="536" t="s">
        <v>142</v>
      </c>
      <c r="AP155" s="536"/>
      <c r="AQ155" s="536" t="s">
        <v>142</v>
      </c>
      <c r="AR155" s="536"/>
      <c r="AS155" s="536"/>
      <c r="AT155" s="536" t="s">
        <v>142</v>
      </c>
      <c r="AU155" s="536"/>
      <c r="AV155" s="536"/>
      <c r="AW155" s="536" t="s">
        <v>142</v>
      </c>
      <c r="AX155" s="536"/>
      <c r="AY155" s="536"/>
      <c r="AZ155" s="538"/>
      <c r="BA155" s="538"/>
      <c r="BB155" s="538"/>
      <c r="BC155" s="538"/>
      <c r="BD155" s="537"/>
      <c r="BE155" s="537"/>
      <c r="BF155" s="537"/>
    </row>
    <row r="156" spans="1:61" ht="13.5" hidden="1" customHeight="1" x14ac:dyDescent="0.15">
      <c r="A156" s="5" t="s">
        <v>107</v>
      </c>
      <c r="B156" s="535"/>
      <c r="C156" s="535"/>
      <c r="D156" s="535"/>
      <c r="E156" s="535"/>
      <c r="F156" s="535"/>
      <c r="G156" s="535"/>
      <c r="H156" s="535"/>
      <c r="I156" s="535"/>
      <c r="J156" s="535"/>
      <c r="K156" s="535"/>
      <c r="L156" s="535"/>
      <c r="M156" s="535"/>
      <c r="N156" s="535"/>
      <c r="O156" s="535"/>
      <c r="P156" s="535"/>
      <c r="Q156" s="535"/>
      <c r="R156" s="535"/>
      <c r="S156" s="535"/>
      <c r="T156" s="535"/>
      <c r="U156" s="535"/>
      <c r="V156" s="535"/>
      <c r="W156" s="535"/>
      <c r="X156" s="535"/>
      <c r="Y156" s="535"/>
      <c r="Z156" s="535"/>
      <c r="AA156" s="535"/>
      <c r="AB156" s="535"/>
      <c r="AC156" s="535"/>
      <c r="AD156" s="535"/>
      <c r="AE156" s="535"/>
      <c r="AF156" s="535"/>
      <c r="AG156" s="535"/>
      <c r="AH156" s="535"/>
      <c r="AI156" s="535"/>
      <c r="AJ156" s="535"/>
      <c r="AK156" s="535"/>
      <c r="AL156" s="535"/>
      <c r="AM156" s="535"/>
      <c r="AN156" s="535"/>
      <c r="AO156" s="535"/>
      <c r="AP156" s="535"/>
      <c r="AQ156" s="535"/>
      <c r="AR156" s="535"/>
      <c r="AS156" s="535"/>
      <c r="AT156" s="535"/>
      <c r="AU156" s="535"/>
      <c r="AV156" s="535"/>
      <c r="AW156" s="535"/>
      <c r="AX156" s="535"/>
      <c r="AY156" s="535"/>
      <c r="AZ156" s="535"/>
      <c r="BA156" s="535"/>
      <c r="BB156" s="535"/>
      <c r="BC156" s="535"/>
      <c r="BD156" s="535"/>
      <c r="BE156" s="535"/>
      <c r="BF156" s="535"/>
    </row>
    <row r="157" spans="1:61" ht="13.5" hidden="1" customHeight="1" x14ac:dyDescent="0.15">
      <c r="A157" s="5" t="s">
        <v>108</v>
      </c>
      <c r="B157" s="535"/>
      <c r="C157" s="535"/>
      <c r="D157" s="535"/>
      <c r="E157" s="535"/>
      <c r="F157" s="535"/>
      <c r="G157" s="535"/>
      <c r="H157" s="535"/>
      <c r="I157" s="535"/>
      <c r="J157" s="535"/>
      <c r="K157" s="535"/>
      <c r="L157" s="535"/>
      <c r="M157" s="535"/>
      <c r="N157" s="535"/>
      <c r="O157" s="535"/>
      <c r="P157" s="535"/>
      <c r="Q157" s="535"/>
      <c r="R157" s="535"/>
      <c r="S157" s="535"/>
      <c r="T157" s="535"/>
      <c r="U157" s="535"/>
      <c r="V157" s="535"/>
      <c r="W157" s="535"/>
      <c r="X157" s="535"/>
      <c r="Y157" s="535"/>
      <c r="Z157" s="535"/>
      <c r="AA157" s="535"/>
      <c r="AB157" s="535"/>
      <c r="AC157" s="535"/>
      <c r="AD157" s="535"/>
      <c r="AE157" s="535"/>
      <c r="AF157" s="535"/>
      <c r="AG157" s="535"/>
      <c r="AH157" s="535"/>
      <c r="AI157" s="535"/>
      <c r="AJ157" s="535"/>
      <c r="AK157" s="535"/>
      <c r="AL157" s="535"/>
      <c r="AM157" s="535"/>
      <c r="AN157" s="535"/>
      <c r="AO157" s="535"/>
      <c r="AP157" s="535"/>
      <c r="AQ157" s="535"/>
      <c r="AR157" s="535"/>
      <c r="AS157" s="535"/>
      <c r="AT157" s="535"/>
      <c r="AU157" s="535"/>
      <c r="AV157" s="535"/>
      <c r="AW157" s="535"/>
      <c r="AX157" s="535"/>
      <c r="AY157" s="535"/>
      <c r="AZ157" s="535"/>
      <c r="BA157" s="535"/>
      <c r="BB157" s="535"/>
      <c r="BC157" s="535"/>
      <c r="BD157" s="535"/>
      <c r="BE157" s="535"/>
      <c r="BF157" s="535"/>
    </row>
    <row r="158" spans="1:61" ht="13.5" hidden="1" customHeight="1" x14ac:dyDescent="0.15">
      <c r="A158" s="5" t="s">
        <v>109</v>
      </c>
      <c r="B158" s="535"/>
      <c r="C158" s="535"/>
      <c r="D158" s="535"/>
      <c r="E158" s="535"/>
      <c r="F158" s="535"/>
      <c r="G158" s="535"/>
      <c r="H158" s="535"/>
      <c r="I158" s="535"/>
      <c r="J158" s="535"/>
      <c r="K158" s="535"/>
      <c r="L158" s="535"/>
      <c r="M158" s="535"/>
      <c r="N158" s="535"/>
      <c r="O158" s="535"/>
      <c r="P158" s="535"/>
      <c r="Q158" s="535"/>
      <c r="R158" s="535"/>
      <c r="S158" s="535"/>
      <c r="T158" s="535"/>
      <c r="U158" s="535"/>
      <c r="V158" s="535"/>
      <c r="W158" s="535"/>
      <c r="X158" s="535"/>
      <c r="Y158" s="535"/>
      <c r="Z158" s="535"/>
      <c r="AA158" s="535"/>
      <c r="AB158" s="535"/>
      <c r="AC158" s="535"/>
      <c r="AD158" s="535"/>
      <c r="AE158" s="535"/>
      <c r="AF158" s="535"/>
      <c r="AG158" s="535"/>
      <c r="AH158" s="535"/>
      <c r="AI158" s="535"/>
      <c r="AJ158" s="535"/>
      <c r="AK158" s="535"/>
      <c r="AL158" s="535"/>
      <c r="AM158" s="535"/>
      <c r="AN158" s="535"/>
      <c r="AO158" s="535"/>
      <c r="AP158" s="535"/>
      <c r="AQ158" s="535"/>
      <c r="AR158" s="535"/>
      <c r="AS158" s="535"/>
      <c r="AT158" s="535"/>
      <c r="AU158" s="535"/>
      <c r="AV158" s="535"/>
      <c r="AW158" s="535"/>
      <c r="AX158" s="535"/>
      <c r="AY158" s="535"/>
      <c r="AZ158" s="535"/>
      <c r="BA158" s="535"/>
      <c r="BB158" s="535"/>
      <c r="BC158" s="535"/>
      <c r="BD158" s="535"/>
      <c r="BE158" s="535"/>
      <c r="BF158" s="535"/>
    </row>
    <row r="159" spans="1:61" ht="13.5" hidden="1" customHeight="1" x14ac:dyDescent="0.15">
      <c r="A159" s="5" t="s">
        <v>110</v>
      </c>
      <c r="B159" s="535"/>
      <c r="C159" s="535"/>
      <c r="D159" s="535"/>
      <c r="E159" s="535"/>
      <c r="F159" s="535"/>
      <c r="G159" s="535"/>
      <c r="H159" s="535"/>
      <c r="I159" s="535"/>
      <c r="J159" s="535"/>
      <c r="K159" s="535"/>
      <c r="L159" s="535"/>
      <c r="M159" s="535"/>
      <c r="N159" s="535"/>
      <c r="O159" s="535"/>
      <c r="P159" s="535"/>
      <c r="Q159" s="535"/>
      <c r="R159" s="535"/>
      <c r="S159" s="535"/>
      <c r="T159" s="535"/>
      <c r="U159" s="535"/>
      <c r="V159" s="535"/>
      <c r="W159" s="535"/>
      <c r="X159" s="535"/>
      <c r="Y159" s="535"/>
      <c r="Z159" s="535"/>
      <c r="AA159" s="535"/>
      <c r="AB159" s="535"/>
      <c r="AC159" s="535"/>
      <c r="AD159" s="535"/>
      <c r="AE159" s="535"/>
      <c r="AF159" s="535"/>
      <c r="AG159" s="535"/>
      <c r="AH159" s="535"/>
      <c r="AI159" s="535"/>
      <c r="AJ159" s="535"/>
      <c r="AK159" s="535"/>
      <c r="AL159" s="535"/>
      <c r="AM159" s="535"/>
      <c r="AN159" s="535"/>
      <c r="AO159" s="535"/>
      <c r="AP159" s="535"/>
      <c r="AQ159" s="535"/>
      <c r="AR159" s="535"/>
      <c r="AS159" s="535"/>
      <c r="AT159" s="535"/>
      <c r="AU159" s="535"/>
      <c r="AV159" s="535"/>
      <c r="AW159" s="535"/>
      <c r="AX159" s="535"/>
      <c r="AY159" s="535"/>
      <c r="AZ159" s="535"/>
      <c r="BA159" s="535"/>
      <c r="BB159" s="535"/>
      <c r="BC159" s="535"/>
      <c r="BD159" s="535"/>
      <c r="BE159" s="535"/>
      <c r="BF159" s="535"/>
    </row>
    <row r="160" spans="1:61" ht="13.5" hidden="1" customHeight="1" x14ac:dyDescent="0.15">
      <c r="A160" s="5" t="s">
        <v>111</v>
      </c>
      <c r="B160" s="535"/>
      <c r="C160" s="535"/>
      <c r="D160" s="535"/>
      <c r="E160" s="535"/>
      <c r="F160" s="535"/>
      <c r="G160" s="535"/>
      <c r="H160" s="535"/>
      <c r="I160" s="535"/>
      <c r="J160" s="535"/>
      <c r="K160" s="535"/>
      <c r="L160" s="535"/>
      <c r="M160" s="535"/>
      <c r="N160" s="535"/>
      <c r="O160" s="535"/>
      <c r="P160" s="535"/>
      <c r="Q160" s="535"/>
      <c r="R160" s="535"/>
      <c r="S160" s="535"/>
      <c r="T160" s="535"/>
      <c r="U160" s="535"/>
      <c r="V160" s="535"/>
      <c r="W160" s="535"/>
      <c r="X160" s="535"/>
      <c r="Y160" s="535"/>
      <c r="Z160" s="535"/>
      <c r="AA160" s="535"/>
      <c r="AB160" s="535"/>
      <c r="AC160" s="535"/>
      <c r="AD160" s="535"/>
      <c r="AE160" s="535"/>
      <c r="AF160" s="535"/>
      <c r="AG160" s="535"/>
      <c r="AH160" s="535"/>
      <c r="AI160" s="535"/>
      <c r="AJ160" s="535"/>
      <c r="AK160" s="535"/>
      <c r="AL160" s="535"/>
      <c r="AM160" s="535"/>
      <c r="AN160" s="535"/>
      <c r="AO160" s="535"/>
      <c r="AP160" s="535"/>
      <c r="AQ160" s="535"/>
      <c r="AR160" s="535"/>
      <c r="AS160" s="535"/>
      <c r="AT160" s="535"/>
      <c r="AU160" s="535"/>
      <c r="AV160" s="535"/>
      <c r="AW160" s="535"/>
      <c r="AX160" s="535"/>
      <c r="AY160" s="535"/>
      <c r="AZ160" s="535"/>
      <c r="BA160" s="535"/>
      <c r="BB160" s="535"/>
      <c r="BC160" s="535"/>
      <c r="BD160" s="535"/>
      <c r="BE160" s="535"/>
      <c r="BF160" s="535"/>
    </row>
    <row r="161" spans="1:59" ht="13.5" hidden="1" customHeight="1" x14ac:dyDescent="0.15">
      <c r="A161" s="12" t="s">
        <v>42</v>
      </c>
      <c r="B161" s="534"/>
      <c r="C161" s="534"/>
      <c r="D161" s="534"/>
      <c r="E161" s="534"/>
      <c r="F161" s="534"/>
      <c r="G161" s="534"/>
      <c r="H161" s="534"/>
      <c r="I161" s="534"/>
      <c r="J161" s="534"/>
      <c r="K161" s="534"/>
      <c r="L161" s="534"/>
      <c r="M161" s="534"/>
      <c r="N161" s="534"/>
      <c r="O161" s="534"/>
      <c r="P161" s="534"/>
      <c r="Q161" s="534"/>
      <c r="R161" s="534"/>
      <c r="S161" s="534"/>
      <c r="T161" s="534"/>
      <c r="U161" s="534"/>
      <c r="V161" s="534"/>
      <c r="W161" s="534"/>
      <c r="X161" s="534"/>
      <c r="Y161" s="534"/>
      <c r="Z161" s="534"/>
      <c r="AA161" s="534"/>
      <c r="AB161" s="534"/>
      <c r="AC161" s="534"/>
      <c r="AD161" s="534"/>
      <c r="AE161" s="534"/>
      <c r="AF161" s="534"/>
      <c r="AG161" s="534"/>
      <c r="AH161" s="534"/>
      <c r="AI161" s="534"/>
      <c r="AJ161" s="534"/>
      <c r="AK161" s="534"/>
      <c r="AL161" s="534"/>
      <c r="AM161" s="53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5"/>
      <c r="AX161" s="535"/>
      <c r="AY161" s="535"/>
      <c r="AZ161" s="535"/>
      <c r="BA161" s="535"/>
      <c r="BB161" s="535"/>
      <c r="BC161" s="535"/>
      <c r="BD161" s="535"/>
      <c r="BE161" s="535"/>
      <c r="BF161" s="535"/>
    </row>
    <row r="162" spans="1:59" ht="13.5" hidden="1" customHeight="1" x14ac:dyDescent="0.15"/>
    <row r="163" spans="1:59" ht="13.5" hidden="1" customHeight="1" x14ac:dyDescent="0.15">
      <c r="A163" s="537" t="s">
        <v>62</v>
      </c>
      <c r="B163" s="538" t="s">
        <v>148</v>
      </c>
      <c r="C163" s="538"/>
      <c r="D163" s="538"/>
      <c r="E163" s="538"/>
      <c r="F163" s="538"/>
      <c r="G163" s="538"/>
      <c r="H163" s="538"/>
      <c r="I163" s="538"/>
      <c r="J163" s="538"/>
      <c r="K163" s="538"/>
      <c r="L163" s="538"/>
      <c r="M163" s="538"/>
      <c r="N163" s="538"/>
      <c r="O163" s="538"/>
      <c r="P163" s="538"/>
      <c r="Q163" s="538"/>
      <c r="R163" s="538"/>
      <c r="S163" s="538"/>
      <c r="T163" s="538" t="s">
        <v>131</v>
      </c>
      <c r="U163" s="538"/>
      <c r="V163" s="538"/>
      <c r="W163" s="538"/>
      <c r="X163" s="538"/>
      <c r="Y163" s="538"/>
      <c r="Z163" s="538"/>
      <c r="AA163" s="538"/>
      <c r="AB163" s="538"/>
      <c r="AC163" s="538" t="s">
        <v>132</v>
      </c>
      <c r="AD163" s="538"/>
      <c r="AE163" s="538"/>
      <c r="AF163" s="538"/>
      <c r="AG163" s="538"/>
      <c r="AH163" s="538"/>
      <c r="AI163" s="538"/>
      <c r="AJ163" s="537" t="s">
        <v>133</v>
      </c>
      <c r="AK163" s="537"/>
      <c r="AL163" s="537"/>
      <c r="AM163" s="537" t="s">
        <v>134</v>
      </c>
      <c r="AN163" s="537"/>
      <c r="AO163" s="537"/>
      <c r="AP163" s="538" t="s">
        <v>42</v>
      </c>
      <c r="AQ163" s="538"/>
      <c r="AR163" s="538"/>
      <c r="AS163" s="538" t="s">
        <v>135</v>
      </c>
      <c r="AT163" s="538"/>
      <c r="AU163" s="538"/>
      <c r="AV163" s="538"/>
      <c r="AW163" s="537" t="s">
        <v>136</v>
      </c>
      <c r="AX163" s="537"/>
      <c r="AY163" s="537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 x14ac:dyDescent="0.15">
      <c r="A164" s="537"/>
      <c r="B164" s="538"/>
      <c r="C164" s="538"/>
      <c r="D164" s="538"/>
      <c r="E164" s="538"/>
      <c r="F164" s="538"/>
      <c r="G164" s="538"/>
      <c r="H164" s="538"/>
      <c r="I164" s="538"/>
      <c r="J164" s="538"/>
      <c r="K164" s="538"/>
      <c r="L164" s="538"/>
      <c r="M164" s="538"/>
      <c r="N164" s="538"/>
      <c r="O164" s="538"/>
      <c r="P164" s="538"/>
      <c r="Q164" s="538"/>
      <c r="R164" s="538"/>
      <c r="S164" s="538"/>
      <c r="T164" s="538"/>
      <c r="U164" s="538"/>
      <c r="V164" s="538"/>
      <c r="W164" s="538"/>
      <c r="X164" s="538"/>
      <c r="Y164" s="538"/>
      <c r="Z164" s="538"/>
      <c r="AA164" s="538"/>
      <c r="AB164" s="538"/>
      <c r="AC164" s="538" t="s">
        <v>25</v>
      </c>
      <c r="AD164" s="538"/>
      <c r="AE164" s="538"/>
      <c r="AF164" s="538"/>
      <c r="AG164" s="538"/>
      <c r="AH164" s="538"/>
      <c r="AI164" s="538"/>
      <c r="AJ164" s="538" t="s">
        <v>139</v>
      </c>
      <c r="AK164" s="538"/>
      <c r="AL164" s="538"/>
      <c r="AM164" s="537"/>
      <c r="AN164" s="539"/>
      <c r="AO164" s="537"/>
      <c r="AP164" s="538"/>
      <c r="AQ164" s="539"/>
      <c r="AR164" s="538"/>
      <c r="AS164" s="538"/>
      <c r="AT164" s="539"/>
      <c r="AU164" s="539"/>
      <c r="AV164" s="538"/>
      <c r="AW164" s="537"/>
      <c r="AX164" s="539"/>
      <c r="AY164" s="537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 x14ac:dyDescent="0.15">
      <c r="A165" s="537"/>
      <c r="B165" s="538" t="s">
        <v>42</v>
      </c>
      <c r="C165" s="538"/>
      <c r="D165" s="538"/>
      <c r="E165" s="538"/>
      <c r="F165" s="538"/>
      <c r="G165" s="538"/>
      <c r="H165" s="538" t="s">
        <v>140</v>
      </c>
      <c r="I165" s="538"/>
      <c r="J165" s="538"/>
      <c r="K165" s="538"/>
      <c r="L165" s="538"/>
      <c r="M165" s="538"/>
      <c r="N165" s="538" t="s">
        <v>141</v>
      </c>
      <c r="O165" s="538"/>
      <c r="P165" s="538"/>
      <c r="Q165" s="538"/>
      <c r="R165" s="538"/>
      <c r="S165" s="538"/>
      <c r="T165" s="538" t="s">
        <v>42</v>
      </c>
      <c r="U165" s="538"/>
      <c r="V165" s="538"/>
      <c r="W165" s="538" t="s">
        <v>140</v>
      </c>
      <c r="X165" s="538"/>
      <c r="Y165" s="538"/>
      <c r="Z165" s="538" t="s">
        <v>141</v>
      </c>
      <c r="AA165" s="538"/>
      <c r="AB165" s="538"/>
      <c r="AC165" s="538" t="s">
        <v>42</v>
      </c>
      <c r="AD165" s="538"/>
      <c r="AE165" s="538"/>
      <c r="AF165" s="538" t="s">
        <v>140</v>
      </c>
      <c r="AG165" s="538"/>
      <c r="AH165" s="538" t="s">
        <v>141</v>
      </c>
      <c r="AI165" s="538"/>
      <c r="AJ165" s="538"/>
      <c r="AK165" s="538"/>
      <c r="AL165" s="538"/>
      <c r="AM165" s="537"/>
      <c r="AN165" s="537"/>
      <c r="AO165" s="537"/>
      <c r="AP165" s="538"/>
      <c r="AQ165" s="538"/>
      <c r="AR165" s="538"/>
      <c r="AS165" s="538"/>
      <c r="AT165" s="539"/>
      <c r="AU165" s="539"/>
      <c r="AV165" s="538"/>
      <c r="AW165" s="537"/>
      <c r="AX165" s="539"/>
      <c r="AY165" s="537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 x14ac:dyDescent="0.15">
      <c r="A166" s="537"/>
      <c r="B166" s="536" t="s">
        <v>142</v>
      </c>
      <c r="C166" s="536"/>
      <c r="D166" s="536"/>
      <c r="E166" s="540" t="s">
        <v>147</v>
      </c>
      <c r="F166" s="540"/>
      <c r="G166" s="540"/>
      <c r="H166" s="536" t="s">
        <v>142</v>
      </c>
      <c r="I166" s="536"/>
      <c r="J166" s="536"/>
      <c r="K166" s="540" t="s">
        <v>147</v>
      </c>
      <c r="L166" s="540"/>
      <c r="M166" s="540"/>
      <c r="N166" s="536" t="s">
        <v>142</v>
      </c>
      <c r="O166" s="536"/>
      <c r="P166" s="536"/>
      <c r="Q166" s="540" t="s">
        <v>147</v>
      </c>
      <c r="R166" s="540"/>
      <c r="S166" s="540"/>
      <c r="T166" s="536" t="s">
        <v>142</v>
      </c>
      <c r="U166" s="536"/>
      <c r="V166" s="536"/>
      <c r="W166" s="536" t="s">
        <v>142</v>
      </c>
      <c r="X166" s="536"/>
      <c r="Y166" s="536"/>
      <c r="Z166" s="536" t="s">
        <v>142</v>
      </c>
      <c r="AA166" s="536"/>
      <c r="AB166" s="536"/>
      <c r="AC166" s="536" t="s">
        <v>142</v>
      </c>
      <c r="AD166" s="536"/>
      <c r="AE166" s="536"/>
      <c r="AF166" s="536" t="s">
        <v>142</v>
      </c>
      <c r="AG166" s="536"/>
      <c r="AH166" s="536" t="s">
        <v>142</v>
      </c>
      <c r="AI166" s="536"/>
      <c r="AJ166" s="536" t="s">
        <v>142</v>
      </c>
      <c r="AK166" s="536"/>
      <c r="AL166" s="536"/>
      <c r="AM166" s="536" t="s">
        <v>142</v>
      </c>
      <c r="AN166" s="536"/>
      <c r="AO166" s="536"/>
      <c r="AP166" s="536" t="s">
        <v>142</v>
      </c>
      <c r="AQ166" s="536"/>
      <c r="AR166" s="536"/>
      <c r="AS166" s="538"/>
      <c r="AT166" s="538"/>
      <c r="AU166" s="538"/>
      <c r="AV166" s="538"/>
      <c r="AW166" s="537"/>
      <c r="AX166" s="537"/>
      <c r="AY166" s="537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 x14ac:dyDescent="0.15">
      <c r="A167" s="5" t="s">
        <v>107</v>
      </c>
      <c r="B167" s="535"/>
      <c r="C167" s="535"/>
      <c r="D167" s="535"/>
      <c r="E167" s="535"/>
      <c r="F167" s="535"/>
      <c r="G167" s="535"/>
      <c r="H167" s="535"/>
      <c r="I167" s="535"/>
      <c r="J167" s="535"/>
      <c r="K167" s="535"/>
      <c r="L167" s="535"/>
      <c r="M167" s="535"/>
      <c r="N167" s="535"/>
      <c r="O167" s="535"/>
      <c r="P167" s="535"/>
      <c r="Q167" s="535"/>
      <c r="R167" s="535"/>
      <c r="S167" s="535"/>
      <c r="T167" s="535"/>
      <c r="U167" s="535"/>
      <c r="V167" s="535"/>
      <c r="W167" s="535"/>
      <c r="X167" s="535"/>
      <c r="Y167" s="535"/>
      <c r="Z167" s="535"/>
      <c r="AA167" s="535"/>
      <c r="AB167" s="535"/>
      <c r="AC167" s="535"/>
      <c r="AD167" s="535"/>
      <c r="AE167" s="535"/>
      <c r="AF167" s="535"/>
      <c r="AG167" s="535"/>
      <c r="AH167" s="535"/>
      <c r="AI167" s="535"/>
      <c r="AJ167" s="535"/>
      <c r="AK167" s="535"/>
      <c r="AL167" s="535"/>
      <c r="AM167" s="535"/>
      <c r="AN167" s="535"/>
      <c r="AO167" s="535"/>
      <c r="AP167" s="535"/>
      <c r="AQ167" s="535"/>
      <c r="AR167" s="535"/>
      <c r="AS167" s="535"/>
      <c r="AT167" s="535"/>
      <c r="AU167" s="535"/>
      <c r="AV167" s="535"/>
      <c r="AW167" s="535"/>
      <c r="AX167" s="535"/>
      <c r="AY167" s="535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 x14ac:dyDescent="0.15">
      <c r="A168" s="5" t="s">
        <v>108</v>
      </c>
      <c r="B168" s="535"/>
      <c r="C168" s="535"/>
      <c r="D168" s="535"/>
      <c r="E168" s="535"/>
      <c r="F168" s="535"/>
      <c r="G168" s="535"/>
      <c r="H168" s="535"/>
      <c r="I168" s="535"/>
      <c r="J168" s="535"/>
      <c r="K168" s="535"/>
      <c r="L168" s="535"/>
      <c r="M168" s="535"/>
      <c r="N168" s="535"/>
      <c r="O168" s="535"/>
      <c r="P168" s="535"/>
      <c r="Q168" s="535"/>
      <c r="R168" s="535"/>
      <c r="S168" s="535"/>
      <c r="T168" s="535"/>
      <c r="U168" s="535"/>
      <c r="V168" s="535"/>
      <c r="W168" s="535"/>
      <c r="X168" s="535"/>
      <c r="Y168" s="535"/>
      <c r="Z168" s="535"/>
      <c r="AA168" s="535"/>
      <c r="AB168" s="535"/>
      <c r="AC168" s="535"/>
      <c r="AD168" s="535"/>
      <c r="AE168" s="535"/>
      <c r="AF168" s="535"/>
      <c r="AG168" s="535"/>
      <c r="AH168" s="535"/>
      <c r="AI168" s="535"/>
      <c r="AJ168" s="535"/>
      <c r="AK168" s="535"/>
      <c r="AL168" s="535"/>
      <c r="AM168" s="535"/>
      <c r="AN168" s="535"/>
      <c r="AO168" s="535"/>
      <c r="AP168" s="535"/>
      <c r="AQ168" s="535"/>
      <c r="AR168" s="535"/>
      <c r="AS168" s="535"/>
      <c r="AT168" s="535"/>
      <c r="AU168" s="535"/>
      <c r="AV168" s="535"/>
      <c r="AW168" s="535"/>
      <c r="AX168" s="535"/>
      <c r="AY168" s="535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 x14ac:dyDescent="0.15">
      <c r="A169" s="5" t="s">
        <v>109</v>
      </c>
      <c r="B169" s="535"/>
      <c r="C169" s="535"/>
      <c r="D169" s="535"/>
      <c r="E169" s="535"/>
      <c r="F169" s="535"/>
      <c r="G169" s="535"/>
      <c r="H169" s="535"/>
      <c r="I169" s="535"/>
      <c r="J169" s="535"/>
      <c r="K169" s="535"/>
      <c r="L169" s="535"/>
      <c r="M169" s="535"/>
      <c r="N169" s="535"/>
      <c r="O169" s="535"/>
      <c r="P169" s="535"/>
      <c r="Q169" s="535"/>
      <c r="R169" s="535"/>
      <c r="S169" s="535"/>
      <c r="T169" s="535"/>
      <c r="U169" s="535"/>
      <c r="V169" s="535"/>
      <c r="W169" s="535"/>
      <c r="X169" s="535"/>
      <c r="Y169" s="535"/>
      <c r="Z169" s="535"/>
      <c r="AA169" s="535"/>
      <c r="AB169" s="535"/>
      <c r="AC169" s="535"/>
      <c r="AD169" s="535"/>
      <c r="AE169" s="535"/>
      <c r="AF169" s="535"/>
      <c r="AG169" s="535"/>
      <c r="AH169" s="535"/>
      <c r="AI169" s="535"/>
      <c r="AJ169" s="535"/>
      <c r="AK169" s="535"/>
      <c r="AL169" s="535"/>
      <c r="AM169" s="535"/>
      <c r="AN169" s="535"/>
      <c r="AO169" s="535"/>
      <c r="AP169" s="535"/>
      <c r="AQ169" s="535"/>
      <c r="AR169" s="535"/>
      <c r="AS169" s="535"/>
      <c r="AT169" s="535"/>
      <c r="AU169" s="535"/>
      <c r="AV169" s="535"/>
      <c r="AW169" s="535"/>
      <c r="AX169" s="535"/>
      <c r="AY169" s="535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 x14ac:dyDescent="0.15">
      <c r="A170" s="5" t="s">
        <v>110</v>
      </c>
      <c r="B170" s="535"/>
      <c r="C170" s="535"/>
      <c r="D170" s="535"/>
      <c r="E170" s="535"/>
      <c r="F170" s="535"/>
      <c r="G170" s="535"/>
      <c r="H170" s="535"/>
      <c r="I170" s="535"/>
      <c r="J170" s="535"/>
      <c r="K170" s="535"/>
      <c r="L170" s="535"/>
      <c r="M170" s="535"/>
      <c r="N170" s="535"/>
      <c r="O170" s="535"/>
      <c r="P170" s="535"/>
      <c r="Q170" s="535"/>
      <c r="R170" s="535"/>
      <c r="S170" s="535"/>
      <c r="T170" s="535"/>
      <c r="U170" s="535"/>
      <c r="V170" s="535"/>
      <c r="W170" s="535"/>
      <c r="X170" s="535"/>
      <c r="Y170" s="535"/>
      <c r="Z170" s="535"/>
      <c r="AA170" s="535"/>
      <c r="AB170" s="535"/>
      <c r="AC170" s="535"/>
      <c r="AD170" s="535"/>
      <c r="AE170" s="535"/>
      <c r="AF170" s="535"/>
      <c r="AG170" s="535"/>
      <c r="AH170" s="535"/>
      <c r="AI170" s="535"/>
      <c r="AJ170" s="535"/>
      <c r="AK170" s="535"/>
      <c r="AL170" s="535"/>
      <c r="AM170" s="535"/>
      <c r="AN170" s="535"/>
      <c r="AO170" s="535"/>
      <c r="AP170" s="535"/>
      <c r="AQ170" s="535"/>
      <c r="AR170" s="535"/>
      <c r="AS170" s="535"/>
      <c r="AT170" s="535"/>
      <c r="AU170" s="535"/>
      <c r="AV170" s="535"/>
      <c r="AW170" s="535"/>
      <c r="AX170" s="535"/>
      <c r="AY170" s="535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 x14ac:dyDescent="0.15">
      <c r="A171" s="5" t="s">
        <v>111</v>
      </c>
      <c r="B171" s="535"/>
      <c r="C171" s="535"/>
      <c r="D171" s="535"/>
      <c r="E171" s="535"/>
      <c r="F171" s="535"/>
      <c r="G171" s="535"/>
      <c r="H171" s="535"/>
      <c r="I171" s="535"/>
      <c r="J171" s="535"/>
      <c r="K171" s="535"/>
      <c r="L171" s="535"/>
      <c r="M171" s="535"/>
      <c r="N171" s="535"/>
      <c r="O171" s="535"/>
      <c r="P171" s="535"/>
      <c r="Q171" s="535"/>
      <c r="R171" s="535"/>
      <c r="S171" s="535"/>
      <c r="T171" s="535"/>
      <c r="U171" s="535"/>
      <c r="V171" s="535"/>
      <c r="W171" s="535"/>
      <c r="X171" s="535"/>
      <c r="Y171" s="535"/>
      <c r="Z171" s="535"/>
      <c r="AA171" s="535"/>
      <c r="AB171" s="535"/>
      <c r="AC171" s="535"/>
      <c r="AD171" s="535"/>
      <c r="AE171" s="535"/>
      <c r="AF171" s="535"/>
      <c r="AG171" s="535"/>
      <c r="AH171" s="535"/>
      <c r="AI171" s="535"/>
      <c r="AJ171" s="535"/>
      <c r="AK171" s="535"/>
      <c r="AL171" s="535"/>
      <c r="AM171" s="535"/>
      <c r="AN171" s="535"/>
      <c r="AO171" s="535"/>
      <c r="AP171" s="535"/>
      <c r="AQ171" s="535"/>
      <c r="AR171" s="535"/>
      <c r="AS171" s="535"/>
      <c r="AT171" s="535"/>
      <c r="AU171" s="535"/>
      <c r="AV171" s="535"/>
      <c r="AW171" s="535"/>
      <c r="AX171" s="535"/>
      <c r="AY171" s="535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 x14ac:dyDescent="0.15">
      <c r="A172" s="12" t="s">
        <v>42</v>
      </c>
      <c r="B172" s="534"/>
      <c r="C172" s="534"/>
      <c r="D172" s="534"/>
      <c r="E172" s="534"/>
      <c r="F172" s="534"/>
      <c r="G172" s="534"/>
      <c r="H172" s="534"/>
      <c r="I172" s="534"/>
      <c r="J172" s="534"/>
      <c r="K172" s="534"/>
      <c r="L172" s="534"/>
      <c r="M172" s="534"/>
      <c r="N172" s="534"/>
      <c r="O172" s="534"/>
      <c r="P172" s="534"/>
      <c r="Q172" s="534"/>
      <c r="R172" s="534"/>
      <c r="S172" s="534"/>
      <c r="T172" s="534"/>
      <c r="U172" s="534"/>
      <c r="V172" s="534"/>
      <c r="W172" s="534"/>
      <c r="X172" s="534"/>
      <c r="Y172" s="534"/>
      <c r="Z172" s="534"/>
      <c r="AA172" s="534"/>
      <c r="AB172" s="534"/>
      <c r="AC172" s="534"/>
      <c r="AD172" s="534"/>
      <c r="AE172" s="534"/>
      <c r="AF172" s="534"/>
      <c r="AG172" s="534"/>
      <c r="AH172" s="534"/>
      <c r="AI172" s="534"/>
      <c r="AJ172" s="534"/>
      <c r="AK172" s="534"/>
      <c r="AL172" s="534"/>
      <c r="AM172" s="534"/>
      <c r="AN172" s="534"/>
      <c r="AO172" s="534"/>
      <c r="AP172" s="535"/>
      <c r="AQ172" s="535"/>
      <c r="AR172" s="535"/>
      <c r="AS172" s="535"/>
      <c r="AT172" s="535"/>
      <c r="AU172" s="535"/>
      <c r="AV172" s="535"/>
      <c r="AW172" s="535"/>
      <c r="AX172" s="535"/>
      <c r="AY172" s="535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C54:AC59"/>
    <mergeCell ref="AD54:AD59"/>
    <mergeCell ref="AE54:AE59"/>
    <mergeCell ref="AF54:AF59"/>
    <mergeCell ref="AG54:AG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AH54:AH59"/>
    <mergeCell ref="AI54:AI59"/>
    <mergeCell ref="AT54:AT59"/>
    <mergeCell ref="AU54:AU59"/>
    <mergeCell ref="AJ54:AJ59"/>
    <mergeCell ref="AK54:AK59"/>
    <mergeCell ref="AL54:AL59"/>
    <mergeCell ref="AM54:AM59"/>
    <mergeCell ref="AN54:AN59"/>
    <mergeCell ref="AO54:AO59"/>
    <mergeCell ref="AV54:AV59"/>
    <mergeCell ref="AW54:AW59"/>
    <mergeCell ref="AX54:AX59"/>
    <mergeCell ref="AY54:AY59"/>
    <mergeCell ref="AZ54:AZ59"/>
    <mergeCell ref="B60:BA60"/>
    <mergeCell ref="AP54:AP59"/>
    <mergeCell ref="AQ54:AQ59"/>
    <mergeCell ref="AR54:AR59"/>
    <mergeCell ref="AS54:AS59"/>
    <mergeCell ref="Q54:Q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B61:BA61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D104:AD109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A111:F111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BD156:BF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C157"/>
    <mergeCell ref="BD157:BF157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AZ156:BC156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A54:BA59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11"/>
  <sheetViews>
    <sheetView tabSelected="1" topLeftCell="A46" zoomScale="80" zoomScaleNormal="80" zoomScaleSheetLayoutView="100" workbookViewId="0">
      <selection activeCell="B62" sqref="B62"/>
    </sheetView>
  </sheetViews>
  <sheetFormatPr defaultRowHeight="10.5" x14ac:dyDescent="0.15"/>
  <cols>
    <col min="1" max="1" width="14.1640625" style="23" customWidth="1"/>
    <col min="2" max="2" width="41.6640625" style="23" customWidth="1"/>
    <col min="3" max="3" width="9.33203125" style="23"/>
    <col min="4" max="4" width="11.6640625" style="23" customWidth="1"/>
    <col min="5" max="8" width="9.33203125" style="23"/>
    <col min="9" max="9" width="9.33203125" style="23" customWidth="1"/>
    <col min="10" max="14" width="9.33203125" style="23"/>
    <col min="15" max="15" width="8.1640625" style="23" customWidth="1"/>
    <col min="16" max="16" width="8" style="23" customWidth="1"/>
    <col min="17" max="17" width="8.1640625" style="23" customWidth="1"/>
    <col min="18" max="18" width="7.83203125" style="23" customWidth="1"/>
    <col min="19" max="19" width="7.1640625" style="23" customWidth="1"/>
    <col min="20" max="20" width="7.5" style="23" customWidth="1"/>
    <col min="21" max="21" width="9.33203125" style="23"/>
    <col min="22" max="22" width="10.6640625" style="23" customWidth="1"/>
    <col min="23" max="23" width="7.6640625" style="23" customWidth="1"/>
    <col min="24" max="24" width="9.33203125" style="23"/>
    <col min="25" max="25" width="8.1640625" style="23" customWidth="1"/>
    <col min="26" max="26" width="9.33203125" style="23"/>
    <col min="27" max="27" width="7.5" style="23" customWidth="1"/>
    <col min="28" max="28" width="9.33203125" style="23"/>
    <col min="29" max="29" width="7.33203125" style="23" customWidth="1"/>
    <col min="30" max="30" width="9.33203125" style="23"/>
    <col min="31" max="31" width="9.33203125" style="23" hidden="1" customWidth="1"/>
    <col min="32" max="253" width="9.33203125" style="23"/>
    <col min="254" max="254" width="12.1640625" style="23" customWidth="1"/>
    <col min="255" max="255" width="41.6640625" style="23" customWidth="1"/>
    <col min="256" max="261" width="9.33203125" style="23"/>
    <col min="262" max="262" width="9.33203125" style="23" customWidth="1"/>
    <col min="263" max="509" width="9.33203125" style="23"/>
    <col min="510" max="510" width="12.1640625" style="23" customWidth="1"/>
    <col min="511" max="511" width="41.6640625" style="23" customWidth="1"/>
    <col min="512" max="517" width="9.33203125" style="23"/>
    <col min="518" max="518" width="9.33203125" style="23" customWidth="1"/>
    <col min="519" max="765" width="9.33203125" style="23"/>
    <col min="766" max="766" width="12.1640625" style="23" customWidth="1"/>
    <col min="767" max="767" width="41.6640625" style="23" customWidth="1"/>
    <col min="768" max="773" width="9.33203125" style="23"/>
    <col min="774" max="774" width="9.33203125" style="23" customWidth="1"/>
    <col min="775" max="1021" width="9.33203125" style="23"/>
    <col min="1022" max="1022" width="12.1640625" style="23" customWidth="1"/>
    <col min="1023" max="1023" width="41.6640625" style="23" customWidth="1"/>
    <col min="1024" max="1029" width="9.33203125" style="23"/>
    <col min="1030" max="1030" width="9.33203125" style="23" customWidth="1"/>
    <col min="1031" max="1277" width="9.33203125" style="23"/>
    <col min="1278" max="1278" width="12.1640625" style="23" customWidth="1"/>
    <col min="1279" max="1279" width="41.6640625" style="23" customWidth="1"/>
    <col min="1280" max="1285" width="9.33203125" style="23"/>
    <col min="1286" max="1286" width="9.33203125" style="23" customWidth="1"/>
    <col min="1287" max="1533" width="9.33203125" style="23"/>
    <col min="1534" max="1534" width="12.1640625" style="23" customWidth="1"/>
    <col min="1535" max="1535" width="41.6640625" style="23" customWidth="1"/>
    <col min="1536" max="1541" width="9.33203125" style="23"/>
    <col min="1542" max="1542" width="9.33203125" style="23" customWidth="1"/>
    <col min="1543" max="1789" width="9.33203125" style="23"/>
    <col min="1790" max="1790" width="12.1640625" style="23" customWidth="1"/>
    <col min="1791" max="1791" width="41.6640625" style="23" customWidth="1"/>
    <col min="1792" max="1797" width="9.33203125" style="23"/>
    <col min="1798" max="1798" width="9.33203125" style="23" customWidth="1"/>
    <col min="1799" max="2045" width="9.33203125" style="23"/>
    <col min="2046" max="2046" width="12.1640625" style="23" customWidth="1"/>
    <col min="2047" max="2047" width="41.6640625" style="23" customWidth="1"/>
    <col min="2048" max="2053" width="9.33203125" style="23"/>
    <col min="2054" max="2054" width="9.33203125" style="23" customWidth="1"/>
    <col min="2055" max="2301" width="9.33203125" style="23"/>
    <col min="2302" max="2302" width="12.1640625" style="23" customWidth="1"/>
    <col min="2303" max="2303" width="41.6640625" style="23" customWidth="1"/>
    <col min="2304" max="2309" width="9.33203125" style="23"/>
    <col min="2310" max="2310" width="9.33203125" style="23" customWidth="1"/>
    <col min="2311" max="2557" width="9.33203125" style="23"/>
    <col min="2558" max="2558" width="12.1640625" style="23" customWidth="1"/>
    <col min="2559" max="2559" width="41.6640625" style="23" customWidth="1"/>
    <col min="2560" max="2565" width="9.33203125" style="23"/>
    <col min="2566" max="2566" width="9.33203125" style="23" customWidth="1"/>
    <col min="2567" max="2813" width="9.33203125" style="23"/>
    <col min="2814" max="2814" width="12.1640625" style="23" customWidth="1"/>
    <col min="2815" max="2815" width="41.6640625" style="23" customWidth="1"/>
    <col min="2816" max="2821" width="9.33203125" style="23"/>
    <col min="2822" max="2822" width="9.33203125" style="23" customWidth="1"/>
    <col min="2823" max="3069" width="9.33203125" style="23"/>
    <col min="3070" max="3070" width="12.1640625" style="23" customWidth="1"/>
    <col min="3071" max="3071" width="41.6640625" style="23" customWidth="1"/>
    <col min="3072" max="3077" width="9.33203125" style="23"/>
    <col min="3078" max="3078" width="9.33203125" style="23" customWidth="1"/>
    <col min="3079" max="3325" width="9.33203125" style="23"/>
    <col min="3326" max="3326" width="12.1640625" style="23" customWidth="1"/>
    <col min="3327" max="3327" width="41.6640625" style="23" customWidth="1"/>
    <col min="3328" max="3333" width="9.33203125" style="23"/>
    <col min="3334" max="3334" width="9.33203125" style="23" customWidth="1"/>
    <col min="3335" max="3581" width="9.33203125" style="23"/>
    <col min="3582" max="3582" width="12.1640625" style="23" customWidth="1"/>
    <col min="3583" max="3583" width="41.6640625" style="23" customWidth="1"/>
    <col min="3584" max="3589" width="9.33203125" style="23"/>
    <col min="3590" max="3590" width="9.33203125" style="23" customWidth="1"/>
    <col min="3591" max="3837" width="9.33203125" style="23"/>
    <col min="3838" max="3838" width="12.1640625" style="23" customWidth="1"/>
    <col min="3839" max="3839" width="41.6640625" style="23" customWidth="1"/>
    <col min="3840" max="3845" width="9.33203125" style="23"/>
    <col min="3846" max="3846" width="9.33203125" style="23" customWidth="1"/>
    <col min="3847" max="4093" width="9.33203125" style="23"/>
    <col min="4094" max="4094" width="12.1640625" style="23" customWidth="1"/>
    <col min="4095" max="4095" width="41.6640625" style="23" customWidth="1"/>
    <col min="4096" max="4101" width="9.33203125" style="23"/>
    <col min="4102" max="4102" width="9.33203125" style="23" customWidth="1"/>
    <col min="4103" max="4349" width="9.33203125" style="23"/>
    <col min="4350" max="4350" width="12.1640625" style="23" customWidth="1"/>
    <col min="4351" max="4351" width="41.6640625" style="23" customWidth="1"/>
    <col min="4352" max="4357" width="9.33203125" style="23"/>
    <col min="4358" max="4358" width="9.33203125" style="23" customWidth="1"/>
    <col min="4359" max="4605" width="9.33203125" style="23"/>
    <col min="4606" max="4606" width="12.1640625" style="23" customWidth="1"/>
    <col min="4607" max="4607" width="41.6640625" style="23" customWidth="1"/>
    <col min="4608" max="4613" width="9.33203125" style="23"/>
    <col min="4614" max="4614" width="9.33203125" style="23" customWidth="1"/>
    <col min="4615" max="4861" width="9.33203125" style="23"/>
    <col min="4862" max="4862" width="12.1640625" style="23" customWidth="1"/>
    <col min="4863" max="4863" width="41.6640625" style="23" customWidth="1"/>
    <col min="4864" max="4869" width="9.33203125" style="23"/>
    <col min="4870" max="4870" width="9.33203125" style="23" customWidth="1"/>
    <col min="4871" max="5117" width="9.33203125" style="23"/>
    <col min="5118" max="5118" width="12.1640625" style="23" customWidth="1"/>
    <col min="5119" max="5119" width="41.6640625" style="23" customWidth="1"/>
    <col min="5120" max="5125" width="9.33203125" style="23"/>
    <col min="5126" max="5126" width="9.33203125" style="23" customWidth="1"/>
    <col min="5127" max="5373" width="9.33203125" style="23"/>
    <col min="5374" max="5374" width="12.1640625" style="23" customWidth="1"/>
    <col min="5375" max="5375" width="41.6640625" style="23" customWidth="1"/>
    <col min="5376" max="5381" width="9.33203125" style="23"/>
    <col min="5382" max="5382" width="9.33203125" style="23" customWidth="1"/>
    <col min="5383" max="5629" width="9.33203125" style="23"/>
    <col min="5630" max="5630" width="12.1640625" style="23" customWidth="1"/>
    <col min="5631" max="5631" width="41.6640625" style="23" customWidth="1"/>
    <col min="5632" max="5637" width="9.33203125" style="23"/>
    <col min="5638" max="5638" width="9.33203125" style="23" customWidth="1"/>
    <col min="5639" max="5885" width="9.33203125" style="23"/>
    <col min="5886" max="5886" width="12.1640625" style="23" customWidth="1"/>
    <col min="5887" max="5887" width="41.6640625" style="23" customWidth="1"/>
    <col min="5888" max="5893" width="9.33203125" style="23"/>
    <col min="5894" max="5894" width="9.33203125" style="23" customWidth="1"/>
    <col min="5895" max="6141" width="9.33203125" style="23"/>
    <col min="6142" max="6142" width="12.1640625" style="23" customWidth="1"/>
    <col min="6143" max="6143" width="41.6640625" style="23" customWidth="1"/>
    <col min="6144" max="6149" width="9.33203125" style="23"/>
    <col min="6150" max="6150" width="9.33203125" style="23" customWidth="1"/>
    <col min="6151" max="6397" width="9.33203125" style="23"/>
    <col min="6398" max="6398" width="12.1640625" style="23" customWidth="1"/>
    <col min="6399" max="6399" width="41.6640625" style="23" customWidth="1"/>
    <col min="6400" max="6405" width="9.33203125" style="23"/>
    <col min="6406" max="6406" width="9.33203125" style="23" customWidth="1"/>
    <col min="6407" max="6653" width="9.33203125" style="23"/>
    <col min="6654" max="6654" width="12.1640625" style="23" customWidth="1"/>
    <col min="6655" max="6655" width="41.6640625" style="23" customWidth="1"/>
    <col min="6656" max="6661" width="9.33203125" style="23"/>
    <col min="6662" max="6662" width="9.33203125" style="23" customWidth="1"/>
    <col min="6663" max="6909" width="9.33203125" style="23"/>
    <col min="6910" max="6910" width="12.1640625" style="23" customWidth="1"/>
    <col min="6911" max="6911" width="41.6640625" style="23" customWidth="1"/>
    <col min="6912" max="6917" width="9.33203125" style="23"/>
    <col min="6918" max="6918" width="9.33203125" style="23" customWidth="1"/>
    <col min="6919" max="7165" width="9.33203125" style="23"/>
    <col min="7166" max="7166" width="12.1640625" style="23" customWidth="1"/>
    <col min="7167" max="7167" width="41.6640625" style="23" customWidth="1"/>
    <col min="7168" max="7173" width="9.33203125" style="23"/>
    <col min="7174" max="7174" width="9.33203125" style="23" customWidth="1"/>
    <col min="7175" max="7421" width="9.33203125" style="23"/>
    <col min="7422" max="7422" width="12.1640625" style="23" customWidth="1"/>
    <col min="7423" max="7423" width="41.6640625" style="23" customWidth="1"/>
    <col min="7424" max="7429" width="9.33203125" style="23"/>
    <col min="7430" max="7430" width="9.33203125" style="23" customWidth="1"/>
    <col min="7431" max="7677" width="9.33203125" style="23"/>
    <col min="7678" max="7678" width="12.1640625" style="23" customWidth="1"/>
    <col min="7679" max="7679" width="41.6640625" style="23" customWidth="1"/>
    <col min="7680" max="7685" width="9.33203125" style="23"/>
    <col min="7686" max="7686" width="9.33203125" style="23" customWidth="1"/>
    <col min="7687" max="7933" width="9.33203125" style="23"/>
    <col min="7934" max="7934" width="12.1640625" style="23" customWidth="1"/>
    <col min="7935" max="7935" width="41.6640625" style="23" customWidth="1"/>
    <col min="7936" max="7941" width="9.33203125" style="23"/>
    <col min="7942" max="7942" width="9.33203125" style="23" customWidth="1"/>
    <col min="7943" max="8189" width="9.33203125" style="23"/>
    <col min="8190" max="8190" width="12.1640625" style="23" customWidth="1"/>
    <col min="8191" max="8191" width="41.6640625" style="23" customWidth="1"/>
    <col min="8192" max="8197" width="9.33203125" style="23"/>
    <col min="8198" max="8198" width="9.33203125" style="23" customWidth="1"/>
    <col min="8199" max="8445" width="9.33203125" style="23"/>
    <col min="8446" max="8446" width="12.1640625" style="23" customWidth="1"/>
    <col min="8447" max="8447" width="41.6640625" style="23" customWidth="1"/>
    <col min="8448" max="8453" width="9.33203125" style="23"/>
    <col min="8454" max="8454" width="9.33203125" style="23" customWidth="1"/>
    <col min="8455" max="8701" width="9.33203125" style="23"/>
    <col min="8702" max="8702" width="12.1640625" style="23" customWidth="1"/>
    <col min="8703" max="8703" width="41.6640625" style="23" customWidth="1"/>
    <col min="8704" max="8709" width="9.33203125" style="23"/>
    <col min="8710" max="8710" width="9.33203125" style="23" customWidth="1"/>
    <col min="8711" max="8957" width="9.33203125" style="23"/>
    <col min="8958" max="8958" width="12.1640625" style="23" customWidth="1"/>
    <col min="8959" max="8959" width="41.6640625" style="23" customWidth="1"/>
    <col min="8960" max="8965" width="9.33203125" style="23"/>
    <col min="8966" max="8966" width="9.33203125" style="23" customWidth="1"/>
    <col min="8967" max="9213" width="9.33203125" style="23"/>
    <col min="9214" max="9214" width="12.1640625" style="23" customWidth="1"/>
    <col min="9215" max="9215" width="41.6640625" style="23" customWidth="1"/>
    <col min="9216" max="9221" width="9.33203125" style="23"/>
    <col min="9222" max="9222" width="9.33203125" style="23" customWidth="1"/>
    <col min="9223" max="9469" width="9.33203125" style="23"/>
    <col min="9470" max="9470" width="12.1640625" style="23" customWidth="1"/>
    <col min="9471" max="9471" width="41.6640625" style="23" customWidth="1"/>
    <col min="9472" max="9477" width="9.33203125" style="23"/>
    <col min="9478" max="9478" width="9.33203125" style="23" customWidth="1"/>
    <col min="9479" max="9725" width="9.33203125" style="23"/>
    <col min="9726" max="9726" width="12.1640625" style="23" customWidth="1"/>
    <col min="9727" max="9727" width="41.6640625" style="23" customWidth="1"/>
    <col min="9728" max="9733" width="9.33203125" style="23"/>
    <col min="9734" max="9734" width="9.33203125" style="23" customWidth="1"/>
    <col min="9735" max="9981" width="9.33203125" style="23"/>
    <col min="9982" max="9982" width="12.1640625" style="23" customWidth="1"/>
    <col min="9983" max="9983" width="41.6640625" style="23" customWidth="1"/>
    <col min="9984" max="9989" width="9.33203125" style="23"/>
    <col min="9990" max="9990" width="9.33203125" style="23" customWidth="1"/>
    <col min="9991" max="10237" width="9.33203125" style="23"/>
    <col min="10238" max="10238" width="12.1640625" style="23" customWidth="1"/>
    <col min="10239" max="10239" width="41.6640625" style="23" customWidth="1"/>
    <col min="10240" max="10245" width="9.33203125" style="23"/>
    <col min="10246" max="10246" width="9.33203125" style="23" customWidth="1"/>
    <col min="10247" max="10493" width="9.33203125" style="23"/>
    <col min="10494" max="10494" width="12.1640625" style="23" customWidth="1"/>
    <col min="10495" max="10495" width="41.6640625" style="23" customWidth="1"/>
    <col min="10496" max="10501" width="9.33203125" style="23"/>
    <col min="10502" max="10502" width="9.33203125" style="23" customWidth="1"/>
    <col min="10503" max="10749" width="9.33203125" style="23"/>
    <col min="10750" max="10750" width="12.1640625" style="23" customWidth="1"/>
    <col min="10751" max="10751" width="41.6640625" style="23" customWidth="1"/>
    <col min="10752" max="10757" width="9.33203125" style="23"/>
    <col min="10758" max="10758" width="9.33203125" style="23" customWidth="1"/>
    <col min="10759" max="11005" width="9.33203125" style="23"/>
    <col min="11006" max="11006" width="12.1640625" style="23" customWidth="1"/>
    <col min="11007" max="11007" width="41.6640625" style="23" customWidth="1"/>
    <col min="11008" max="11013" width="9.33203125" style="23"/>
    <col min="11014" max="11014" width="9.33203125" style="23" customWidth="1"/>
    <col min="11015" max="11261" width="9.33203125" style="23"/>
    <col min="11262" max="11262" width="12.1640625" style="23" customWidth="1"/>
    <col min="11263" max="11263" width="41.6640625" style="23" customWidth="1"/>
    <col min="11264" max="11269" width="9.33203125" style="23"/>
    <col min="11270" max="11270" width="9.33203125" style="23" customWidth="1"/>
    <col min="11271" max="11517" width="9.33203125" style="23"/>
    <col min="11518" max="11518" width="12.1640625" style="23" customWidth="1"/>
    <col min="11519" max="11519" width="41.6640625" style="23" customWidth="1"/>
    <col min="11520" max="11525" width="9.33203125" style="23"/>
    <col min="11526" max="11526" width="9.33203125" style="23" customWidth="1"/>
    <col min="11527" max="11773" width="9.33203125" style="23"/>
    <col min="11774" max="11774" width="12.1640625" style="23" customWidth="1"/>
    <col min="11775" max="11775" width="41.6640625" style="23" customWidth="1"/>
    <col min="11776" max="11781" width="9.33203125" style="23"/>
    <col min="11782" max="11782" width="9.33203125" style="23" customWidth="1"/>
    <col min="11783" max="12029" width="9.33203125" style="23"/>
    <col min="12030" max="12030" width="12.1640625" style="23" customWidth="1"/>
    <col min="12031" max="12031" width="41.6640625" style="23" customWidth="1"/>
    <col min="12032" max="12037" width="9.33203125" style="23"/>
    <col min="12038" max="12038" width="9.33203125" style="23" customWidth="1"/>
    <col min="12039" max="12285" width="9.33203125" style="23"/>
    <col min="12286" max="12286" width="12.1640625" style="23" customWidth="1"/>
    <col min="12287" max="12287" width="41.6640625" style="23" customWidth="1"/>
    <col min="12288" max="12293" width="9.33203125" style="23"/>
    <col min="12294" max="12294" width="9.33203125" style="23" customWidth="1"/>
    <col min="12295" max="12541" width="9.33203125" style="23"/>
    <col min="12542" max="12542" width="12.1640625" style="23" customWidth="1"/>
    <col min="12543" max="12543" width="41.6640625" style="23" customWidth="1"/>
    <col min="12544" max="12549" width="9.33203125" style="23"/>
    <col min="12550" max="12550" width="9.33203125" style="23" customWidth="1"/>
    <col min="12551" max="12797" width="9.33203125" style="23"/>
    <col min="12798" max="12798" width="12.1640625" style="23" customWidth="1"/>
    <col min="12799" max="12799" width="41.6640625" style="23" customWidth="1"/>
    <col min="12800" max="12805" width="9.33203125" style="23"/>
    <col min="12806" max="12806" width="9.33203125" style="23" customWidth="1"/>
    <col min="12807" max="13053" width="9.33203125" style="23"/>
    <col min="13054" max="13054" width="12.1640625" style="23" customWidth="1"/>
    <col min="13055" max="13055" width="41.6640625" style="23" customWidth="1"/>
    <col min="13056" max="13061" width="9.33203125" style="23"/>
    <col min="13062" max="13062" width="9.33203125" style="23" customWidth="1"/>
    <col min="13063" max="13309" width="9.33203125" style="23"/>
    <col min="13310" max="13310" width="12.1640625" style="23" customWidth="1"/>
    <col min="13311" max="13311" width="41.6640625" style="23" customWidth="1"/>
    <col min="13312" max="13317" width="9.33203125" style="23"/>
    <col min="13318" max="13318" width="9.33203125" style="23" customWidth="1"/>
    <col min="13319" max="13565" width="9.33203125" style="23"/>
    <col min="13566" max="13566" width="12.1640625" style="23" customWidth="1"/>
    <col min="13567" max="13567" width="41.6640625" style="23" customWidth="1"/>
    <col min="13568" max="13573" width="9.33203125" style="23"/>
    <col min="13574" max="13574" width="9.33203125" style="23" customWidth="1"/>
    <col min="13575" max="13821" width="9.33203125" style="23"/>
    <col min="13822" max="13822" width="12.1640625" style="23" customWidth="1"/>
    <col min="13823" max="13823" width="41.6640625" style="23" customWidth="1"/>
    <col min="13824" max="13829" width="9.33203125" style="23"/>
    <col min="13830" max="13830" width="9.33203125" style="23" customWidth="1"/>
    <col min="13831" max="14077" width="9.33203125" style="23"/>
    <col min="14078" max="14078" width="12.1640625" style="23" customWidth="1"/>
    <col min="14079" max="14079" width="41.6640625" style="23" customWidth="1"/>
    <col min="14080" max="14085" width="9.33203125" style="23"/>
    <col min="14086" max="14086" width="9.33203125" style="23" customWidth="1"/>
    <col min="14087" max="14333" width="9.33203125" style="23"/>
    <col min="14334" max="14334" width="12.1640625" style="23" customWidth="1"/>
    <col min="14335" max="14335" width="41.6640625" style="23" customWidth="1"/>
    <col min="14336" max="14341" width="9.33203125" style="23"/>
    <col min="14342" max="14342" width="9.33203125" style="23" customWidth="1"/>
    <col min="14343" max="14589" width="9.33203125" style="23"/>
    <col min="14590" max="14590" width="12.1640625" style="23" customWidth="1"/>
    <col min="14591" max="14591" width="41.6640625" style="23" customWidth="1"/>
    <col min="14592" max="14597" width="9.33203125" style="23"/>
    <col min="14598" max="14598" width="9.33203125" style="23" customWidth="1"/>
    <col min="14599" max="14845" width="9.33203125" style="23"/>
    <col min="14846" max="14846" width="12.1640625" style="23" customWidth="1"/>
    <col min="14847" max="14847" width="41.6640625" style="23" customWidth="1"/>
    <col min="14848" max="14853" width="9.33203125" style="23"/>
    <col min="14854" max="14854" width="9.33203125" style="23" customWidth="1"/>
    <col min="14855" max="15101" width="9.33203125" style="23"/>
    <col min="15102" max="15102" width="12.1640625" style="23" customWidth="1"/>
    <col min="15103" max="15103" width="41.6640625" style="23" customWidth="1"/>
    <col min="15104" max="15109" width="9.33203125" style="23"/>
    <col min="15110" max="15110" width="9.33203125" style="23" customWidth="1"/>
    <col min="15111" max="15357" width="9.33203125" style="23"/>
    <col min="15358" max="15358" width="12.1640625" style="23" customWidth="1"/>
    <col min="15359" max="15359" width="41.6640625" style="23" customWidth="1"/>
    <col min="15360" max="15365" width="9.33203125" style="23"/>
    <col min="15366" max="15366" width="9.33203125" style="23" customWidth="1"/>
    <col min="15367" max="15613" width="9.33203125" style="23"/>
    <col min="15614" max="15614" width="12.1640625" style="23" customWidth="1"/>
    <col min="15615" max="15615" width="41.6640625" style="23" customWidth="1"/>
    <col min="15616" max="15621" width="9.33203125" style="23"/>
    <col min="15622" max="15622" width="9.33203125" style="23" customWidth="1"/>
    <col min="15623" max="15869" width="9.33203125" style="23"/>
    <col min="15870" max="15870" width="12.1640625" style="23" customWidth="1"/>
    <col min="15871" max="15871" width="41.6640625" style="23" customWidth="1"/>
    <col min="15872" max="15877" width="9.33203125" style="23"/>
    <col min="15878" max="15878" width="9.33203125" style="23" customWidth="1"/>
    <col min="15879" max="16125" width="9.33203125" style="23"/>
    <col min="16126" max="16126" width="12.1640625" style="23" customWidth="1"/>
    <col min="16127" max="16127" width="41.6640625" style="23" customWidth="1"/>
    <col min="16128" max="16133" width="9.33203125" style="23"/>
    <col min="16134" max="16134" width="9.33203125" style="23" customWidth="1"/>
    <col min="16135" max="16384" width="9.33203125" style="23"/>
  </cols>
  <sheetData>
    <row r="1" spans="1:33" x14ac:dyDescent="0.15">
      <c r="A1" s="569" t="s">
        <v>215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</row>
    <row r="2" spans="1:33" ht="11.25" thickBo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69"/>
      <c r="V2" s="569"/>
      <c r="W2" s="569"/>
      <c r="X2" s="569"/>
      <c r="Y2" s="569"/>
      <c r="Z2" s="569"/>
      <c r="AA2" s="569"/>
      <c r="AB2" s="569"/>
      <c r="AC2" s="569"/>
      <c r="AD2" s="569"/>
    </row>
    <row r="3" spans="1:33" ht="19.5" customHeight="1" thickBot="1" x14ac:dyDescent="0.2">
      <c r="A3" s="619" t="s">
        <v>40</v>
      </c>
      <c r="B3" s="622" t="s">
        <v>176</v>
      </c>
      <c r="C3" s="571" t="s">
        <v>216</v>
      </c>
      <c r="D3" s="572"/>
      <c r="E3" s="572"/>
      <c r="F3" s="572"/>
      <c r="G3" s="578"/>
      <c r="H3" s="602" t="s">
        <v>160</v>
      </c>
      <c r="I3" s="572" t="s">
        <v>154</v>
      </c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1" t="s">
        <v>161</v>
      </c>
      <c r="V3" s="572"/>
      <c r="W3" s="572"/>
      <c r="X3" s="572"/>
      <c r="Y3" s="572"/>
      <c r="Z3" s="572"/>
      <c r="AA3" s="572"/>
      <c r="AB3" s="572"/>
      <c r="AC3" s="572"/>
      <c r="AD3" s="572"/>
    </row>
    <row r="4" spans="1:33" ht="39.75" customHeight="1" thickBot="1" x14ac:dyDescent="0.2">
      <c r="A4" s="620"/>
      <c r="B4" s="623"/>
      <c r="C4" s="579"/>
      <c r="D4" s="580"/>
      <c r="E4" s="580"/>
      <c r="F4" s="580"/>
      <c r="G4" s="581"/>
      <c r="H4" s="603"/>
      <c r="I4" s="605" t="s">
        <v>178</v>
      </c>
      <c r="J4" s="583" t="s">
        <v>159</v>
      </c>
      <c r="K4" s="584"/>
      <c r="L4" s="584"/>
      <c r="M4" s="584"/>
      <c r="N4" s="584"/>
      <c r="O4" s="584"/>
      <c r="P4" s="585"/>
      <c r="Q4" s="586" t="s">
        <v>210</v>
      </c>
      <c r="R4" s="586"/>
      <c r="S4" s="587"/>
      <c r="T4" s="602" t="s">
        <v>133</v>
      </c>
      <c r="U4" s="573"/>
      <c r="V4" s="574"/>
      <c r="W4" s="574"/>
      <c r="X4" s="574"/>
      <c r="Y4" s="574"/>
      <c r="Z4" s="574"/>
      <c r="AA4" s="574"/>
      <c r="AB4" s="574"/>
      <c r="AC4" s="574"/>
      <c r="AD4" s="574"/>
    </row>
    <row r="5" spans="1:33" ht="21" customHeight="1" thickBot="1" x14ac:dyDescent="0.25">
      <c r="A5" s="620"/>
      <c r="B5" s="623"/>
      <c r="C5" s="573"/>
      <c r="D5" s="574"/>
      <c r="E5" s="574"/>
      <c r="F5" s="574"/>
      <c r="G5" s="582"/>
      <c r="H5" s="603"/>
      <c r="I5" s="606"/>
      <c r="J5" s="608" t="s">
        <v>184</v>
      </c>
      <c r="K5" s="58"/>
      <c r="L5" s="610" t="s">
        <v>179</v>
      </c>
      <c r="M5" s="611"/>
      <c r="N5" s="612"/>
      <c r="O5" s="615" t="s">
        <v>180</v>
      </c>
      <c r="P5" s="616"/>
      <c r="Q5" s="588"/>
      <c r="R5" s="588"/>
      <c r="S5" s="589"/>
      <c r="T5" s="613"/>
      <c r="U5" s="617" t="s">
        <v>162</v>
      </c>
      <c r="V5" s="618"/>
      <c r="W5" s="575" t="s">
        <v>163</v>
      </c>
      <c r="X5" s="576"/>
      <c r="Y5" s="576"/>
      <c r="Z5" s="577"/>
      <c r="AA5" s="575" t="s">
        <v>164</v>
      </c>
      <c r="AB5" s="576"/>
      <c r="AC5" s="576"/>
      <c r="AD5" s="577"/>
    </row>
    <row r="6" spans="1:33" ht="151.5" thickBot="1" x14ac:dyDescent="0.2">
      <c r="A6" s="621"/>
      <c r="B6" s="624"/>
      <c r="C6" s="39" t="s">
        <v>165</v>
      </c>
      <c r="D6" s="40" t="s">
        <v>166</v>
      </c>
      <c r="E6" s="41" t="s">
        <v>177</v>
      </c>
      <c r="F6" s="41" t="s">
        <v>217</v>
      </c>
      <c r="G6" s="42" t="s">
        <v>186</v>
      </c>
      <c r="H6" s="604"/>
      <c r="I6" s="607"/>
      <c r="J6" s="609"/>
      <c r="K6" s="43" t="s">
        <v>230</v>
      </c>
      <c r="L6" s="43" t="s">
        <v>155</v>
      </c>
      <c r="M6" s="44" t="s">
        <v>156</v>
      </c>
      <c r="N6" s="77" t="s">
        <v>207</v>
      </c>
      <c r="O6" s="39" t="s">
        <v>157</v>
      </c>
      <c r="P6" s="42" t="s">
        <v>158</v>
      </c>
      <c r="Q6" s="78" t="s">
        <v>211</v>
      </c>
      <c r="R6" s="79" t="s">
        <v>208</v>
      </c>
      <c r="S6" s="80" t="s">
        <v>209</v>
      </c>
      <c r="T6" s="614"/>
      <c r="U6" s="312" t="s">
        <v>181</v>
      </c>
      <c r="V6" s="313" t="s">
        <v>185</v>
      </c>
      <c r="W6" s="272" t="s">
        <v>218</v>
      </c>
      <c r="X6" s="63" t="s">
        <v>334</v>
      </c>
      <c r="Y6" s="62" t="s">
        <v>219</v>
      </c>
      <c r="Z6" s="273" t="s">
        <v>338</v>
      </c>
      <c r="AA6" s="272" t="s">
        <v>220</v>
      </c>
      <c r="AB6" s="63" t="s">
        <v>339</v>
      </c>
      <c r="AC6" s="62" t="s">
        <v>221</v>
      </c>
      <c r="AD6" s="273" t="s">
        <v>335</v>
      </c>
    </row>
    <row r="7" spans="1:33" ht="13.5" thickBot="1" x14ac:dyDescent="0.2">
      <c r="A7" s="57">
        <v>1</v>
      </c>
      <c r="B7" s="17">
        <v>2</v>
      </c>
      <c r="C7" s="45">
        <v>3</v>
      </c>
      <c r="D7" s="45">
        <v>4</v>
      </c>
      <c r="E7" s="18">
        <v>5</v>
      </c>
      <c r="F7" s="18">
        <v>6</v>
      </c>
      <c r="G7" s="46">
        <v>7</v>
      </c>
      <c r="H7" s="17">
        <v>8</v>
      </c>
      <c r="I7" s="38">
        <v>9</v>
      </c>
      <c r="J7" s="17">
        <v>10</v>
      </c>
      <c r="K7" s="57"/>
      <c r="L7" s="37">
        <v>11</v>
      </c>
      <c r="M7" s="47">
        <v>12</v>
      </c>
      <c r="N7" s="48">
        <v>13</v>
      </c>
      <c r="O7" s="37">
        <v>14</v>
      </c>
      <c r="P7" s="49">
        <v>15</v>
      </c>
      <c r="Q7" s="17">
        <v>16</v>
      </c>
      <c r="R7" s="57">
        <v>17</v>
      </c>
      <c r="S7" s="37">
        <v>18</v>
      </c>
      <c r="T7" s="50">
        <v>19</v>
      </c>
      <c r="U7" s="57">
        <v>20</v>
      </c>
      <c r="V7" s="48">
        <v>21</v>
      </c>
      <c r="W7" s="298">
        <v>22</v>
      </c>
      <c r="X7" s="19">
        <v>23</v>
      </c>
      <c r="Y7" s="19">
        <v>24</v>
      </c>
      <c r="Z7" s="81">
        <v>25</v>
      </c>
      <c r="AA7" s="274">
        <v>26</v>
      </c>
      <c r="AB7" s="199">
        <v>27</v>
      </c>
      <c r="AC7" s="199">
        <v>28</v>
      </c>
      <c r="AD7" s="82">
        <v>29</v>
      </c>
    </row>
    <row r="8" spans="1:33" s="84" customFormat="1" ht="60" customHeight="1" thickBot="1" x14ac:dyDescent="0.2">
      <c r="A8" s="51"/>
      <c r="B8" s="83" t="s">
        <v>183</v>
      </c>
      <c r="C8" s="52"/>
      <c r="D8" s="53"/>
      <c r="E8" s="53"/>
      <c r="F8" s="54"/>
      <c r="G8" s="55"/>
      <c r="H8" s="76">
        <f>H9+H24+H66</f>
        <v>4428</v>
      </c>
      <c r="I8" s="76">
        <f t="shared" ref="I8:V8" si="0">I9+I25+I33+I47+I65</f>
        <v>106</v>
      </c>
      <c r="J8" s="76">
        <f t="shared" si="0"/>
        <v>3746</v>
      </c>
      <c r="K8" s="76">
        <f t="shared" si="0"/>
        <v>2000</v>
      </c>
      <c r="L8" s="76">
        <f t="shared" si="0"/>
        <v>1462</v>
      </c>
      <c r="M8" s="76">
        <f t="shared" si="0"/>
        <v>1748</v>
      </c>
      <c r="N8" s="76">
        <f t="shared" si="0"/>
        <v>52</v>
      </c>
      <c r="O8" s="76">
        <f t="shared" si="0"/>
        <v>108</v>
      </c>
      <c r="P8" s="76">
        <f t="shared" si="0"/>
        <v>684</v>
      </c>
      <c r="Q8" s="76">
        <f t="shared" si="0"/>
        <v>88</v>
      </c>
      <c r="R8" s="76">
        <f t="shared" si="0"/>
        <v>32</v>
      </c>
      <c r="S8" s="76">
        <f t="shared" si="0"/>
        <v>96</v>
      </c>
      <c r="T8" s="264">
        <f t="shared" si="0"/>
        <v>0</v>
      </c>
      <c r="U8" s="76">
        <f t="shared" si="0"/>
        <v>612</v>
      </c>
      <c r="V8" s="76">
        <f t="shared" si="0"/>
        <v>792</v>
      </c>
      <c r="W8" s="76">
        <f>W24</f>
        <v>20</v>
      </c>
      <c r="X8" s="76">
        <f>X24</f>
        <v>556</v>
      </c>
      <c r="Y8" s="76">
        <f t="shared" ref="Y8:AB8" si="1">Y24</f>
        <v>54</v>
      </c>
      <c r="Z8" s="76">
        <f t="shared" si="1"/>
        <v>774</v>
      </c>
      <c r="AA8" s="76">
        <f t="shared" si="1"/>
        <v>2</v>
      </c>
      <c r="AB8" s="76">
        <f t="shared" si="1"/>
        <v>574</v>
      </c>
      <c r="AC8" s="76">
        <f>AC24</f>
        <v>30</v>
      </c>
      <c r="AD8" s="76">
        <f>AD24+AD66</f>
        <v>798</v>
      </c>
    </row>
    <row r="9" spans="1:33" s="84" customFormat="1" ht="15" thickBot="1" x14ac:dyDescent="0.25">
      <c r="A9" s="85" t="s">
        <v>263</v>
      </c>
      <c r="B9" s="139" t="s">
        <v>225</v>
      </c>
      <c r="C9" s="140">
        <v>4</v>
      </c>
      <c r="D9" s="140">
        <f t="shared" ref="D9:U9" si="2">SUM(D10:D23)</f>
        <v>1</v>
      </c>
      <c r="E9" s="140">
        <v>7</v>
      </c>
      <c r="F9" s="140">
        <v>1</v>
      </c>
      <c r="G9" s="220">
        <v>2</v>
      </c>
      <c r="H9" s="225">
        <f t="shared" si="2"/>
        <v>1476</v>
      </c>
      <c r="I9" s="140">
        <f t="shared" si="2"/>
        <v>0</v>
      </c>
      <c r="J9" s="140">
        <f t="shared" si="2"/>
        <v>1404</v>
      </c>
      <c r="K9" s="140">
        <f t="shared" si="2"/>
        <v>728</v>
      </c>
      <c r="L9" s="140">
        <f t="shared" si="2"/>
        <v>644</v>
      </c>
      <c r="M9" s="140">
        <f t="shared" si="2"/>
        <v>728</v>
      </c>
      <c r="N9" s="140">
        <f t="shared" si="2"/>
        <v>32</v>
      </c>
      <c r="O9" s="140">
        <f t="shared" si="2"/>
        <v>0</v>
      </c>
      <c r="P9" s="140">
        <f t="shared" si="2"/>
        <v>0</v>
      </c>
      <c r="Q9" s="140">
        <f t="shared" si="2"/>
        <v>40</v>
      </c>
      <c r="R9" s="141">
        <f t="shared" si="2"/>
        <v>8</v>
      </c>
      <c r="S9" s="140">
        <f t="shared" si="2"/>
        <v>24</v>
      </c>
      <c r="T9" s="220">
        <f t="shared" si="2"/>
        <v>0</v>
      </c>
      <c r="U9" s="275">
        <f t="shared" si="2"/>
        <v>612</v>
      </c>
      <c r="V9" s="141">
        <f>SUM(V10:V23)</f>
        <v>792</v>
      </c>
      <c r="W9" s="275">
        <f>W24</f>
        <v>20</v>
      </c>
      <c r="X9" s="140">
        <f>X24-X51-X52-X58-X59-X63</f>
        <v>484</v>
      </c>
      <c r="Y9" s="140">
        <f t="shared" ref="Y9:AA9" si="3">Y24-Y51-Y52-Y58-Y59-Y63</f>
        <v>54</v>
      </c>
      <c r="Z9" s="140">
        <f>Z24-Z51-Z52-Z58-Z59-Z63</f>
        <v>594</v>
      </c>
      <c r="AA9" s="140">
        <f t="shared" si="3"/>
        <v>2</v>
      </c>
      <c r="AB9" s="140">
        <f>AB24-AB51-AB52-AB58-AB59-AB63</f>
        <v>466</v>
      </c>
      <c r="AC9" s="140">
        <f>AC24-AC51-AC52-AC58-AC59-AC63</f>
        <v>30</v>
      </c>
      <c r="AD9" s="140">
        <f>AD24-AD51-AD52-AD58-AD59-AD63-AD65</f>
        <v>294</v>
      </c>
      <c r="AE9" s="86">
        <f t="shared" ref="AE9" si="4">AE10+AE11+AE12+AE13+AE14+AE15+AE16+AE17+AE18+AE19+AE20+AE21+AE22+AE23</f>
        <v>0</v>
      </c>
    </row>
    <row r="10" spans="1:33" s="84" customFormat="1" ht="15.75" x14ac:dyDescent="0.2">
      <c r="A10" s="101" t="s">
        <v>264</v>
      </c>
      <c r="B10" s="134" t="s">
        <v>167</v>
      </c>
      <c r="C10" s="135">
        <v>2</v>
      </c>
      <c r="D10" s="136"/>
      <c r="E10" s="136"/>
      <c r="F10" s="136"/>
      <c r="G10" s="137"/>
      <c r="H10" s="437">
        <v>72</v>
      </c>
      <c r="I10" s="223"/>
      <c r="J10" s="147">
        <v>54</v>
      </c>
      <c r="K10" s="213">
        <f t="shared" ref="K10" si="5">M10</f>
        <v>36</v>
      </c>
      <c r="L10" s="190">
        <f>J10-M10</f>
        <v>18</v>
      </c>
      <c r="M10" s="148">
        <v>36</v>
      </c>
      <c r="N10" s="149"/>
      <c r="O10" s="150"/>
      <c r="P10" s="150"/>
      <c r="Q10" s="150">
        <v>10</v>
      </c>
      <c r="R10" s="150">
        <v>2</v>
      </c>
      <c r="S10" s="150">
        <v>6</v>
      </c>
      <c r="T10" s="309"/>
      <c r="U10" s="443">
        <v>24</v>
      </c>
      <c r="V10" s="444">
        <v>30</v>
      </c>
      <c r="W10" s="438"/>
      <c r="X10" s="138"/>
      <c r="Y10" s="138"/>
      <c r="Z10" s="445"/>
      <c r="AA10" s="449"/>
      <c r="AB10" s="450"/>
      <c r="AC10" s="450"/>
      <c r="AD10" s="451"/>
    </row>
    <row r="11" spans="1:33" s="84" customFormat="1" ht="15.75" x14ac:dyDescent="0.2">
      <c r="A11" s="91" t="s">
        <v>265</v>
      </c>
      <c r="B11" s="87" t="s">
        <v>168</v>
      </c>
      <c r="C11" s="152"/>
      <c r="D11" s="88"/>
      <c r="E11" s="88"/>
      <c r="F11" s="88"/>
      <c r="G11" s="128"/>
      <c r="H11" s="132">
        <v>108</v>
      </c>
      <c r="I11" s="224"/>
      <c r="J11" s="142">
        <v>108</v>
      </c>
      <c r="K11" s="213">
        <f t="shared" ref="K11:K22" si="6">M11</f>
        <v>97</v>
      </c>
      <c r="L11" s="190">
        <f t="shared" ref="L11:L22" si="7">J11-M11</f>
        <v>11</v>
      </c>
      <c r="M11" s="143">
        <v>97</v>
      </c>
      <c r="N11" s="144"/>
      <c r="O11" s="145"/>
      <c r="P11" s="145"/>
      <c r="Q11" s="145"/>
      <c r="R11" s="145"/>
      <c r="S11" s="145"/>
      <c r="T11" s="310"/>
      <c r="U11" s="314">
        <v>44</v>
      </c>
      <c r="V11" s="315">
        <v>64</v>
      </c>
      <c r="W11" s="439"/>
      <c r="X11" s="90"/>
      <c r="Y11" s="90"/>
      <c r="Z11" s="446"/>
      <c r="AA11" s="276"/>
      <c r="AB11" s="90"/>
      <c r="AC11" s="90"/>
      <c r="AD11" s="277"/>
    </row>
    <row r="12" spans="1:33" s="84" customFormat="1" ht="15.75" x14ac:dyDescent="0.2">
      <c r="A12" s="91" t="s">
        <v>266</v>
      </c>
      <c r="B12" s="87" t="s">
        <v>3</v>
      </c>
      <c r="C12" s="88"/>
      <c r="D12" s="88" t="s">
        <v>224</v>
      </c>
      <c r="E12" s="88">
        <v>2</v>
      </c>
      <c r="F12" s="88"/>
      <c r="G12" s="128"/>
      <c r="H12" s="132">
        <v>136</v>
      </c>
      <c r="I12" s="133"/>
      <c r="J12" s="92">
        <v>136</v>
      </c>
      <c r="K12" s="213">
        <f t="shared" si="6"/>
        <v>46</v>
      </c>
      <c r="L12" s="190">
        <f t="shared" si="7"/>
        <v>90</v>
      </c>
      <c r="M12" s="92">
        <v>46</v>
      </c>
      <c r="N12" s="93"/>
      <c r="O12" s="93"/>
      <c r="P12" s="93"/>
      <c r="Q12" s="93"/>
      <c r="R12" s="93"/>
      <c r="S12" s="93"/>
      <c r="T12" s="129"/>
      <c r="U12" s="276">
        <v>68</v>
      </c>
      <c r="V12" s="277">
        <v>68</v>
      </c>
      <c r="W12" s="439"/>
      <c r="X12" s="90"/>
      <c r="Y12" s="90"/>
      <c r="Z12" s="446"/>
      <c r="AA12" s="276"/>
      <c r="AB12" s="90"/>
      <c r="AC12" s="90"/>
      <c r="AD12" s="277"/>
    </row>
    <row r="13" spans="1:33" s="84" customFormat="1" ht="15.75" x14ac:dyDescent="0.2">
      <c r="A13" s="91" t="s">
        <v>267</v>
      </c>
      <c r="B13" s="94" t="s">
        <v>226</v>
      </c>
      <c r="C13" s="135">
        <v>2</v>
      </c>
      <c r="D13" s="88"/>
      <c r="E13" s="88"/>
      <c r="F13" s="88"/>
      <c r="G13" s="128"/>
      <c r="H13" s="132">
        <v>108</v>
      </c>
      <c r="I13" s="133"/>
      <c r="J13" s="92">
        <v>90</v>
      </c>
      <c r="K13" s="213">
        <f t="shared" si="6"/>
        <v>52</v>
      </c>
      <c r="L13" s="190">
        <f t="shared" si="7"/>
        <v>38</v>
      </c>
      <c r="M13" s="92">
        <v>52</v>
      </c>
      <c r="N13" s="93"/>
      <c r="O13" s="93"/>
      <c r="P13" s="93"/>
      <c r="Q13" s="145">
        <v>10</v>
      </c>
      <c r="R13" s="145">
        <v>2</v>
      </c>
      <c r="S13" s="150">
        <v>6</v>
      </c>
      <c r="T13" s="129"/>
      <c r="U13" s="276">
        <v>34</v>
      </c>
      <c r="V13" s="277">
        <v>56</v>
      </c>
      <c r="W13" s="439"/>
      <c r="X13" s="90"/>
      <c r="Y13" s="90"/>
      <c r="Z13" s="446"/>
      <c r="AA13" s="276"/>
      <c r="AB13" s="90"/>
      <c r="AC13" s="90"/>
      <c r="AD13" s="277"/>
    </row>
    <row r="14" spans="1:33" s="84" customFormat="1" ht="15.75" x14ac:dyDescent="0.2">
      <c r="A14" s="91" t="s">
        <v>268</v>
      </c>
      <c r="B14" s="87" t="s">
        <v>227</v>
      </c>
      <c r="C14" s="88"/>
      <c r="D14" s="88"/>
      <c r="E14" s="88">
        <v>2</v>
      </c>
      <c r="F14" s="88"/>
      <c r="G14" s="128"/>
      <c r="H14" s="132">
        <v>72</v>
      </c>
      <c r="I14" s="133"/>
      <c r="J14" s="92">
        <v>72</v>
      </c>
      <c r="K14" s="213">
        <f t="shared" si="6"/>
        <v>28</v>
      </c>
      <c r="L14" s="190">
        <f t="shared" si="7"/>
        <v>44</v>
      </c>
      <c r="M14" s="92">
        <v>28</v>
      </c>
      <c r="N14" s="93"/>
      <c r="O14" s="93"/>
      <c r="P14" s="93"/>
      <c r="Q14" s="93"/>
      <c r="R14" s="93"/>
      <c r="S14" s="93"/>
      <c r="T14" s="129"/>
      <c r="U14" s="276">
        <v>34</v>
      </c>
      <c r="V14" s="277">
        <v>38</v>
      </c>
      <c r="W14" s="439"/>
      <c r="X14" s="90"/>
      <c r="Y14" s="90"/>
      <c r="Z14" s="446"/>
      <c r="AA14" s="276"/>
      <c r="AB14" s="90"/>
      <c r="AC14" s="90"/>
      <c r="AD14" s="277"/>
    </row>
    <row r="15" spans="1:33" s="84" customFormat="1" ht="15.75" x14ac:dyDescent="0.2">
      <c r="A15" s="91" t="s">
        <v>269</v>
      </c>
      <c r="B15" s="87" t="s">
        <v>228</v>
      </c>
      <c r="C15" s="88"/>
      <c r="D15" s="88"/>
      <c r="E15" s="88">
        <v>2</v>
      </c>
      <c r="F15" s="88"/>
      <c r="G15" s="128"/>
      <c r="H15" s="132">
        <v>72</v>
      </c>
      <c r="I15" s="133"/>
      <c r="J15" s="92">
        <v>72</v>
      </c>
      <c r="K15" s="213">
        <f t="shared" si="6"/>
        <v>70</v>
      </c>
      <c r="L15" s="190">
        <f t="shared" si="7"/>
        <v>2</v>
      </c>
      <c r="M15" s="92">
        <v>70</v>
      </c>
      <c r="N15" s="93"/>
      <c r="O15" s="93"/>
      <c r="P15" s="93"/>
      <c r="Q15" s="93"/>
      <c r="R15" s="93"/>
      <c r="S15" s="93"/>
      <c r="T15" s="129"/>
      <c r="U15" s="276">
        <v>34</v>
      </c>
      <c r="V15" s="277">
        <v>38</v>
      </c>
      <c r="W15" s="439"/>
      <c r="X15" s="90"/>
      <c r="Y15" s="90"/>
      <c r="Z15" s="446"/>
      <c r="AA15" s="276"/>
      <c r="AB15" s="90"/>
      <c r="AC15" s="90"/>
      <c r="AD15" s="277"/>
      <c r="AG15" s="95"/>
    </row>
    <row r="16" spans="1:33" s="84" customFormat="1" ht="14.25" customHeight="1" x14ac:dyDescent="0.2">
      <c r="A16" s="91" t="s">
        <v>270</v>
      </c>
      <c r="B16" s="87" t="s">
        <v>10</v>
      </c>
      <c r="C16" s="88">
        <v>2</v>
      </c>
      <c r="D16" s="88" t="s">
        <v>224</v>
      </c>
      <c r="E16" s="88"/>
      <c r="F16" s="88"/>
      <c r="G16" s="128" t="s">
        <v>239</v>
      </c>
      <c r="H16" s="132">
        <v>340</v>
      </c>
      <c r="I16" s="224"/>
      <c r="J16" s="142">
        <v>322</v>
      </c>
      <c r="K16" s="213">
        <f t="shared" si="6"/>
        <v>94</v>
      </c>
      <c r="L16" s="190">
        <f t="shared" si="7"/>
        <v>228</v>
      </c>
      <c r="M16" s="143">
        <v>94</v>
      </c>
      <c r="N16" s="144"/>
      <c r="O16" s="145"/>
      <c r="P16" s="145"/>
      <c r="Q16" s="145">
        <v>10</v>
      </c>
      <c r="R16" s="145">
        <v>2</v>
      </c>
      <c r="S16" s="150">
        <v>6</v>
      </c>
      <c r="T16" s="310"/>
      <c r="U16" s="314">
        <v>136</v>
      </c>
      <c r="V16" s="315">
        <v>186</v>
      </c>
      <c r="W16" s="439"/>
      <c r="X16" s="90"/>
      <c r="Y16" s="90"/>
      <c r="Z16" s="446"/>
      <c r="AA16" s="276"/>
      <c r="AB16" s="90"/>
      <c r="AC16" s="90"/>
      <c r="AD16" s="277"/>
      <c r="AG16" s="95"/>
    </row>
    <row r="17" spans="1:33" s="97" customFormat="1" ht="15.75" customHeight="1" x14ac:dyDescent="0.2">
      <c r="A17" s="91" t="s">
        <v>271</v>
      </c>
      <c r="B17" s="87" t="s">
        <v>169</v>
      </c>
      <c r="C17" s="89">
        <v>2</v>
      </c>
      <c r="D17" s="89"/>
      <c r="E17" s="89"/>
      <c r="F17" s="89"/>
      <c r="G17" s="128" t="s">
        <v>239</v>
      </c>
      <c r="H17" s="132">
        <v>144</v>
      </c>
      <c r="I17" s="224"/>
      <c r="J17" s="142">
        <v>126</v>
      </c>
      <c r="K17" s="213">
        <f t="shared" si="6"/>
        <v>112</v>
      </c>
      <c r="L17" s="190">
        <f t="shared" si="7"/>
        <v>14</v>
      </c>
      <c r="M17" s="143">
        <v>112</v>
      </c>
      <c r="N17" s="146"/>
      <c r="O17" s="145"/>
      <c r="P17" s="145"/>
      <c r="Q17" s="145">
        <v>10</v>
      </c>
      <c r="R17" s="145">
        <v>2</v>
      </c>
      <c r="S17" s="150">
        <v>6</v>
      </c>
      <c r="T17" s="310"/>
      <c r="U17" s="299">
        <v>68</v>
      </c>
      <c r="V17" s="316">
        <v>58</v>
      </c>
      <c r="W17" s="439"/>
      <c r="X17" s="96"/>
      <c r="Y17" s="96"/>
      <c r="Z17" s="447"/>
      <c r="AA17" s="278"/>
      <c r="AB17" s="96"/>
      <c r="AC17" s="96"/>
      <c r="AD17" s="279"/>
      <c r="AG17" s="98"/>
    </row>
    <row r="18" spans="1:33" s="84" customFormat="1" ht="18.75" customHeight="1" x14ac:dyDescent="0.2">
      <c r="A18" s="91" t="s">
        <v>272</v>
      </c>
      <c r="B18" s="94" t="s">
        <v>6</v>
      </c>
      <c r="C18" s="99"/>
      <c r="D18" s="88">
        <v>1</v>
      </c>
      <c r="E18" s="100">
        <v>2</v>
      </c>
      <c r="F18" s="99"/>
      <c r="G18" s="129"/>
      <c r="H18" s="132">
        <v>72</v>
      </c>
      <c r="I18" s="133"/>
      <c r="J18" s="92">
        <v>72</v>
      </c>
      <c r="K18" s="213">
        <f t="shared" si="6"/>
        <v>58</v>
      </c>
      <c r="L18" s="190">
        <f t="shared" si="7"/>
        <v>14</v>
      </c>
      <c r="M18" s="92">
        <v>58</v>
      </c>
      <c r="N18" s="96"/>
      <c r="O18" s="93"/>
      <c r="P18" s="93"/>
      <c r="Q18" s="93"/>
      <c r="R18" s="93"/>
      <c r="S18" s="93"/>
      <c r="T18" s="129"/>
      <c r="U18" s="276">
        <v>34</v>
      </c>
      <c r="V18" s="277">
        <v>38</v>
      </c>
      <c r="W18" s="440"/>
      <c r="X18" s="90"/>
      <c r="Y18" s="90"/>
      <c r="Z18" s="446"/>
      <c r="AA18" s="276"/>
      <c r="AB18" s="90"/>
      <c r="AC18" s="90"/>
      <c r="AD18" s="277"/>
      <c r="AG18" s="95"/>
    </row>
    <row r="19" spans="1:33" s="84" customFormat="1" ht="15.75" x14ac:dyDescent="0.2">
      <c r="A19" s="91" t="s">
        <v>273</v>
      </c>
      <c r="B19" s="94" t="s">
        <v>261</v>
      </c>
      <c r="C19" s="88"/>
      <c r="D19" s="88"/>
      <c r="E19" s="88">
        <v>2</v>
      </c>
      <c r="F19" s="88"/>
      <c r="G19" s="128"/>
      <c r="H19" s="132">
        <v>68</v>
      </c>
      <c r="I19" s="133"/>
      <c r="J19" s="92">
        <v>68</v>
      </c>
      <c r="K19" s="213">
        <f t="shared" si="6"/>
        <v>46</v>
      </c>
      <c r="L19" s="190">
        <f t="shared" si="7"/>
        <v>22</v>
      </c>
      <c r="M19" s="90">
        <v>46</v>
      </c>
      <c r="N19" s="96"/>
      <c r="O19" s="93"/>
      <c r="P19" s="93"/>
      <c r="Q19" s="93"/>
      <c r="R19" s="93"/>
      <c r="S19" s="93"/>
      <c r="T19" s="129"/>
      <c r="U19" s="299">
        <v>34</v>
      </c>
      <c r="V19" s="316">
        <v>34</v>
      </c>
      <c r="W19" s="441"/>
      <c r="X19" s="90"/>
      <c r="Y19" s="90"/>
      <c r="Z19" s="446"/>
      <c r="AA19" s="276"/>
      <c r="AB19" s="90"/>
      <c r="AC19" s="90"/>
      <c r="AD19" s="277"/>
      <c r="AG19" s="95"/>
    </row>
    <row r="20" spans="1:33" s="84" customFormat="1" ht="15.75" x14ac:dyDescent="0.2">
      <c r="A20" s="91" t="s">
        <v>274</v>
      </c>
      <c r="B20" s="87" t="s">
        <v>191</v>
      </c>
      <c r="C20" s="88"/>
      <c r="D20" s="88"/>
      <c r="E20" s="88">
        <v>2</v>
      </c>
      <c r="F20" s="88"/>
      <c r="G20" s="128"/>
      <c r="H20" s="132">
        <v>108</v>
      </c>
      <c r="I20" s="133"/>
      <c r="J20" s="92">
        <v>108</v>
      </c>
      <c r="K20" s="213">
        <f t="shared" si="6"/>
        <v>36</v>
      </c>
      <c r="L20" s="190">
        <f t="shared" si="7"/>
        <v>72</v>
      </c>
      <c r="M20" s="90">
        <v>36</v>
      </c>
      <c r="N20" s="96"/>
      <c r="O20" s="93"/>
      <c r="P20" s="93"/>
      <c r="Q20" s="93" t="s">
        <v>224</v>
      </c>
      <c r="R20" s="93"/>
      <c r="S20" s="93"/>
      <c r="T20" s="129"/>
      <c r="U20" s="299">
        <v>34</v>
      </c>
      <c r="V20" s="316">
        <v>74</v>
      </c>
      <c r="W20" s="439"/>
      <c r="X20" s="90"/>
      <c r="Y20" s="90"/>
      <c r="Z20" s="446"/>
      <c r="AA20" s="276"/>
      <c r="AB20" s="90"/>
      <c r="AC20" s="90"/>
      <c r="AD20" s="277"/>
      <c r="AG20" s="95"/>
    </row>
    <row r="21" spans="1:33" s="84" customFormat="1" ht="15.75" x14ac:dyDescent="0.2">
      <c r="A21" s="91" t="s">
        <v>275</v>
      </c>
      <c r="B21" s="94" t="s">
        <v>192</v>
      </c>
      <c r="C21" s="88"/>
      <c r="D21" s="88"/>
      <c r="E21" s="88">
        <v>2</v>
      </c>
      <c r="F21" s="88"/>
      <c r="G21" s="128"/>
      <c r="H21" s="132">
        <v>72</v>
      </c>
      <c r="I21" s="133"/>
      <c r="J21" s="92">
        <v>72</v>
      </c>
      <c r="K21" s="213">
        <f t="shared" si="6"/>
        <v>28</v>
      </c>
      <c r="L21" s="190">
        <f t="shared" si="7"/>
        <v>44</v>
      </c>
      <c r="M21" s="92">
        <v>28</v>
      </c>
      <c r="N21" s="93"/>
      <c r="O21" s="93"/>
      <c r="P21" s="93"/>
      <c r="Q21" s="93"/>
      <c r="R21" s="93"/>
      <c r="S21" s="93"/>
      <c r="T21" s="129"/>
      <c r="U21" s="276">
        <v>34</v>
      </c>
      <c r="V21" s="277">
        <v>38</v>
      </c>
      <c r="W21" s="439"/>
      <c r="X21" s="90"/>
      <c r="Y21" s="90"/>
      <c r="Z21" s="446"/>
      <c r="AA21" s="276"/>
      <c r="AB21" s="90"/>
      <c r="AC21" s="90"/>
      <c r="AD21" s="277"/>
      <c r="AG21" s="95"/>
    </row>
    <row r="22" spans="1:33" s="84" customFormat="1" ht="15.75" customHeight="1" x14ac:dyDescent="0.2">
      <c r="A22" s="101" t="s">
        <v>276</v>
      </c>
      <c r="B22" s="87" t="s">
        <v>193</v>
      </c>
      <c r="C22" s="88"/>
      <c r="D22" s="88"/>
      <c r="E22" s="88">
        <v>2</v>
      </c>
      <c r="F22" s="88"/>
      <c r="G22" s="128"/>
      <c r="H22" s="132">
        <v>72</v>
      </c>
      <c r="I22" s="133"/>
      <c r="J22" s="92">
        <v>72</v>
      </c>
      <c r="K22" s="213">
        <f t="shared" si="6"/>
        <v>25</v>
      </c>
      <c r="L22" s="190">
        <f t="shared" si="7"/>
        <v>47</v>
      </c>
      <c r="M22" s="92">
        <v>25</v>
      </c>
      <c r="N22" s="93"/>
      <c r="O22" s="93"/>
      <c r="P22" s="93"/>
      <c r="Q22" s="93"/>
      <c r="R22" s="93"/>
      <c r="S22" s="93"/>
      <c r="T22" s="129"/>
      <c r="U22" s="276">
        <v>34</v>
      </c>
      <c r="V22" s="277">
        <v>38</v>
      </c>
      <c r="W22" s="439"/>
      <c r="X22" s="90"/>
      <c r="Y22" s="90"/>
      <c r="Z22" s="446"/>
      <c r="AA22" s="276"/>
      <c r="AB22" s="90"/>
      <c r="AC22" s="90"/>
      <c r="AD22" s="277"/>
      <c r="AG22" s="95"/>
    </row>
    <row r="23" spans="1:33" s="84" customFormat="1" ht="17.25" customHeight="1" thickBot="1" x14ac:dyDescent="0.25">
      <c r="A23" s="102" t="s">
        <v>224</v>
      </c>
      <c r="B23" s="102" t="s">
        <v>229</v>
      </c>
      <c r="C23" s="103"/>
      <c r="D23" s="103"/>
      <c r="E23" s="103"/>
      <c r="F23" s="103" t="s">
        <v>238</v>
      </c>
      <c r="G23" s="130"/>
      <c r="H23" s="151">
        <v>32</v>
      </c>
      <c r="I23" s="131"/>
      <c r="J23" s="104">
        <v>32</v>
      </c>
      <c r="K23" s="104"/>
      <c r="L23" s="104"/>
      <c r="M23" s="104"/>
      <c r="N23" s="105">
        <v>32</v>
      </c>
      <c r="O23" s="153"/>
      <c r="P23" s="153"/>
      <c r="Q23" s="153"/>
      <c r="R23" s="153"/>
      <c r="S23" s="153"/>
      <c r="T23" s="311"/>
      <c r="U23" s="280"/>
      <c r="V23" s="281">
        <v>32</v>
      </c>
      <c r="W23" s="442"/>
      <c r="X23" s="106"/>
      <c r="Y23" s="106"/>
      <c r="Z23" s="448"/>
      <c r="AA23" s="280"/>
      <c r="AB23" s="106"/>
      <c r="AC23" s="106"/>
      <c r="AD23" s="281"/>
    </row>
    <row r="24" spans="1:33" s="97" customFormat="1" ht="17.25" customHeight="1" thickBot="1" x14ac:dyDescent="0.25">
      <c r="A24" s="625" t="s">
        <v>331</v>
      </c>
      <c r="B24" s="626"/>
      <c r="C24" s="452">
        <f t="shared" ref="C24:AD24" si="8">C25+C33+C47</f>
        <v>12</v>
      </c>
      <c r="D24" s="452">
        <f t="shared" si="8"/>
        <v>0</v>
      </c>
      <c r="E24" s="452">
        <f>E25+E33+E47</f>
        <v>20</v>
      </c>
      <c r="F24" s="452">
        <f t="shared" si="8"/>
        <v>1</v>
      </c>
      <c r="G24" s="452">
        <f t="shared" si="8"/>
        <v>7</v>
      </c>
      <c r="H24" s="452">
        <f t="shared" si="8"/>
        <v>2736</v>
      </c>
      <c r="I24" s="452">
        <f t="shared" si="8"/>
        <v>106</v>
      </c>
      <c r="J24" s="452">
        <f t="shared" si="8"/>
        <v>2342</v>
      </c>
      <c r="K24" s="452">
        <f t="shared" si="8"/>
        <v>1272</v>
      </c>
      <c r="L24" s="452">
        <f t="shared" si="8"/>
        <v>818</v>
      </c>
      <c r="M24" s="452">
        <f t="shared" si="8"/>
        <v>1020</v>
      </c>
      <c r="N24" s="452">
        <f t="shared" si="8"/>
        <v>20</v>
      </c>
      <c r="O24" s="452">
        <f t="shared" si="8"/>
        <v>108</v>
      </c>
      <c r="P24" s="452">
        <f t="shared" si="8"/>
        <v>540</v>
      </c>
      <c r="Q24" s="452">
        <f t="shared" si="8"/>
        <v>48</v>
      </c>
      <c r="R24" s="452">
        <f t="shared" si="8"/>
        <v>24</v>
      </c>
      <c r="S24" s="452">
        <f t="shared" si="8"/>
        <v>72</v>
      </c>
      <c r="T24" s="452">
        <f t="shared" si="8"/>
        <v>0</v>
      </c>
      <c r="U24" s="452">
        <f t="shared" si="8"/>
        <v>0</v>
      </c>
      <c r="V24" s="452">
        <f t="shared" si="8"/>
        <v>0</v>
      </c>
      <c r="W24" s="452">
        <f t="shared" si="8"/>
        <v>20</v>
      </c>
      <c r="X24" s="452">
        <f t="shared" si="8"/>
        <v>556</v>
      </c>
      <c r="Y24" s="452">
        <f t="shared" si="8"/>
        <v>54</v>
      </c>
      <c r="Z24" s="452">
        <f t="shared" si="8"/>
        <v>774</v>
      </c>
      <c r="AA24" s="452">
        <f t="shared" si="8"/>
        <v>2</v>
      </c>
      <c r="AB24" s="452">
        <f t="shared" si="8"/>
        <v>574</v>
      </c>
      <c r="AC24" s="452">
        <f t="shared" si="8"/>
        <v>30</v>
      </c>
      <c r="AD24" s="452">
        <f t="shared" si="8"/>
        <v>582</v>
      </c>
    </row>
    <row r="25" spans="1:33" s="84" customFormat="1" ht="18" customHeight="1" thickBot="1" x14ac:dyDescent="0.25">
      <c r="A25" s="431" t="s">
        <v>240</v>
      </c>
      <c r="B25" s="432" t="s">
        <v>241</v>
      </c>
      <c r="C25" s="433">
        <v>2</v>
      </c>
      <c r="D25" s="434">
        <v>0</v>
      </c>
      <c r="E25" s="434">
        <v>4</v>
      </c>
      <c r="F25" s="434"/>
      <c r="G25" s="435">
        <v>3</v>
      </c>
      <c r="H25" s="436">
        <f>SUM(H26:H32)</f>
        <v>486</v>
      </c>
      <c r="I25" s="436">
        <f t="shared" ref="I25:AD25" si="9">SUM(I26:I32)</f>
        <v>6</v>
      </c>
      <c r="J25" s="436">
        <f t="shared" si="9"/>
        <v>456</v>
      </c>
      <c r="K25" s="436">
        <f t="shared" si="9"/>
        <v>288</v>
      </c>
      <c r="L25" s="436">
        <f t="shared" si="9"/>
        <v>168</v>
      </c>
      <c r="M25" s="436">
        <f t="shared" si="9"/>
        <v>288</v>
      </c>
      <c r="N25" s="436">
        <f t="shared" si="9"/>
        <v>0</v>
      </c>
      <c r="O25" s="436">
        <f t="shared" si="9"/>
        <v>0</v>
      </c>
      <c r="P25" s="436">
        <f t="shared" si="9"/>
        <v>0</v>
      </c>
      <c r="Q25" s="436">
        <f t="shared" si="9"/>
        <v>8</v>
      </c>
      <c r="R25" s="436">
        <f t="shared" si="9"/>
        <v>4</v>
      </c>
      <c r="S25" s="436">
        <f t="shared" si="9"/>
        <v>12</v>
      </c>
      <c r="T25" s="436">
        <f t="shared" si="9"/>
        <v>0</v>
      </c>
      <c r="U25" s="436">
        <f t="shared" si="9"/>
        <v>0</v>
      </c>
      <c r="V25" s="436">
        <f t="shared" si="9"/>
        <v>0</v>
      </c>
      <c r="W25" s="436">
        <f t="shared" si="9"/>
        <v>0</v>
      </c>
      <c r="X25" s="436">
        <f t="shared" si="9"/>
        <v>172</v>
      </c>
      <c r="Y25" s="436">
        <f t="shared" si="9"/>
        <v>6</v>
      </c>
      <c r="Z25" s="436">
        <f t="shared" si="9"/>
        <v>172</v>
      </c>
      <c r="AA25" s="436">
        <f t="shared" si="9"/>
        <v>0</v>
      </c>
      <c r="AB25" s="436">
        <f t="shared" si="9"/>
        <v>50</v>
      </c>
      <c r="AC25" s="436">
        <f t="shared" si="9"/>
        <v>0</v>
      </c>
      <c r="AD25" s="436">
        <f t="shared" si="9"/>
        <v>62</v>
      </c>
      <c r="AE25" s="120" t="e">
        <f>AE26+AE27+AE28+AE29+AE30+#REF!+#REF!</f>
        <v>#REF!</v>
      </c>
    </row>
    <row r="26" spans="1:33" s="84" customFormat="1" ht="15.75" customHeight="1" x14ac:dyDescent="0.15">
      <c r="A26" s="154" t="s">
        <v>231</v>
      </c>
      <c r="B26" s="155" t="s">
        <v>285</v>
      </c>
      <c r="C26" s="156">
        <v>3</v>
      </c>
      <c r="D26" s="157"/>
      <c r="E26" s="157"/>
      <c r="F26" s="157"/>
      <c r="G26" s="160"/>
      <c r="H26" s="158">
        <f>J26+I26+S26+R26+Q26</f>
        <v>48</v>
      </c>
      <c r="I26" s="193"/>
      <c r="J26" s="190">
        <f>X26+Z26+AB26+AD26</f>
        <v>36</v>
      </c>
      <c r="K26" s="213">
        <f t="shared" ref="K26:K29" si="10">M26</f>
        <v>0</v>
      </c>
      <c r="L26" s="190">
        <f>J26-M26</f>
        <v>36</v>
      </c>
      <c r="M26" s="190">
        <v>0</v>
      </c>
      <c r="N26" s="190"/>
      <c r="O26" s="190"/>
      <c r="P26" s="190"/>
      <c r="Q26" s="164">
        <v>4</v>
      </c>
      <c r="R26" s="164">
        <v>2</v>
      </c>
      <c r="S26" s="164">
        <v>6</v>
      </c>
      <c r="T26" s="194"/>
      <c r="U26" s="282"/>
      <c r="V26" s="212"/>
      <c r="W26" s="282"/>
      <c r="X26" s="190">
        <v>36</v>
      </c>
      <c r="Y26" s="190"/>
      <c r="Z26" s="212"/>
      <c r="AA26" s="282"/>
      <c r="AB26" s="190"/>
      <c r="AC26" s="190"/>
      <c r="AD26" s="212"/>
    </row>
    <row r="27" spans="1:33" s="84" customFormat="1" ht="30" x14ac:dyDescent="0.15">
      <c r="A27" s="161" t="s">
        <v>232</v>
      </c>
      <c r="B27" s="162" t="s">
        <v>286</v>
      </c>
      <c r="C27" s="163">
        <v>6</v>
      </c>
      <c r="D27" s="164"/>
      <c r="E27" s="164"/>
      <c r="F27" s="164"/>
      <c r="G27" s="167" t="s">
        <v>287</v>
      </c>
      <c r="H27" s="166">
        <f>J27+I27+S27+R27+Q27</f>
        <v>120</v>
      </c>
      <c r="I27" s="168"/>
      <c r="J27" s="164">
        <f>X27+Z27+AB27+AD27</f>
        <v>108</v>
      </c>
      <c r="K27" s="207">
        <f>M27</f>
        <v>100</v>
      </c>
      <c r="L27" s="164">
        <f t="shared" ref="L27:L30" si="11">J27-M27</f>
        <v>8</v>
      </c>
      <c r="M27" s="164">
        <v>100</v>
      </c>
      <c r="N27" s="164"/>
      <c r="O27" s="164"/>
      <c r="P27" s="164"/>
      <c r="Q27" s="164">
        <v>4</v>
      </c>
      <c r="R27" s="164">
        <v>2</v>
      </c>
      <c r="S27" s="164">
        <v>6</v>
      </c>
      <c r="T27" s="167"/>
      <c r="U27" s="163"/>
      <c r="V27" s="165"/>
      <c r="W27" s="163"/>
      <c r="X27" s="164">
        <v>28</v>
      </c>
      <c r="Y27" s="164"/>
      <c r="Z27" s="165">
        <f>36-14</f>
        <v>22</v>
      </c>
      <c r="AA27" s="163"/>
      <c r="AB27" s="164">
        <v>26</v>
      </c>
      <c r="AC27" s="164"/>
      <c r="AD27" s="165">
        <f>24+8</f>
        <v>32</v>
      </c>
    </row>
    <row r="28" spans="1:33" s="84" customFormat="1" ht="15.75" x14ac:dyDescent="0.15">
      <c r="A28" s="161" t="s">
        <v>233</v>
      </c>
      <c r="B28" s="162" t="s">
        <v>288</v>
      </c>
      <c r="C28" s="163"/>
      <c r="D28" s="164"/>
      <c r="E28" s="164">
        <v>4</v>
      </c>
      <c r="F28" s="164"/>
      <c r="G28" s="167"/>
      <c r="H28" s="166">
        <f t="shared" ref="H28:H32" si="12">J28+I28+S28+R28+Q28</f>
        <v>68</v>
      </c>
      <c r="I28" s="168"/>
      <c r="J28" s="164">
        <f>X28+Z28+AB28+AD28</f>
        <v>68</v>
      </c>
      <c r="K28" s="207">
        <f t="shared" ref="K28" si="13">M28</f>
        <v>34</v>
      </c>
      <c r="L28" s="164">
        <f t="shared" si="11"/>
        <v>34</v>
      </c>
      <c r="M28" s="164">
        <v>34</v>
      </c>
      <c r="N28" s="164"/>
      <c r="O28" s="164"/>
      <c r="P28" s="164"/>
      <c r="Q28" s="164"/>
      <c r="R28" s="164"/>
      <c r="S28" s="164"/>
      <c r="T28" s="167"/>
      <c r="U28" s="163"/>
      <c r="V28" s="165"/>
      <c r="W28" s="163"/>
      <c r="X28" s="164"/>
      <c r="Y28" s="164"/>
      <c r="Z28" s="165">
        <v>68</v>
      </c>
      <c r="AA28" s="163"/>
      <c r="AB28" s="164"/>
      <c r="AC28" s="164"/>
      <c r="AD28" s="165"/>
    </row>
    <row r="29" spans="1:33" s="84" customFormat="1" ht="15.75" customHeight="1" x14ac:dyDescent="0.15">
      <c r="A29" s="161" t="s">
        <v>234</v>
      </c>
      <c r="B29" s="162" t="s">
        <v>6</v>
      </c>
      <c r="C29" s="163"/>
      <c r="D29" s="164" t="s">
        <v>287</v>
      </c>
      <c r="E29" s="164">
        <v>6</v>
      </c>
      <c r="F29" s="164"/>
      <c r="G29" s="167"/>
      <c r="H29" s="166">
        <f t="shared" si="12"/>
        <v>120</v>
      </c>
      <c r="I29" s="168"/>
      <c r="J29" s="164">
        <f>X29+Z29+AB29+AD29</f>
        <v>120</v>
      </c>
      <c r="K29" s="207">
        <f t="shared" si="10"/>
        <v>116</v>
      </c>
      <c r="L29" s="164">
        <f t="shared" si="11"/>
        <v>4</v>
      </c>
      <c r="M29" s="164">
        <v>116</v>
      </c>
      <c r="N29" s="164"/>
      <c r="O29" s="164"/>
      <c r="P29" s="164"/>
      <c r="Q29" s="164"/>
      <c r="R29" s="164"/>
      <c r="S29" s="164"/>
      <c r="T29" s="167"/>
      <c r="U29" s="163"/>
      <c r="V29" s="165"/>
      <c r="W29" s="163"/>
      <c r="X29" s="164">
        <v>32</v>
      </c>
      <c r="Y29" s="164"/>
      <c r="Z29" s="165">
        <f>52-18</f>
        <v>34</v>
      </c>
      <c r="AA29" s="163"/>
      <c r="AB29" s="164">
        <v>24</v>
      </c>
      <c r="AC29" s="164"/>
      <c r="AD29" s="165">
        <v>30</v>
      </c>
    </row>
    <row r="30" spans="1:33" s="84" customFormat="1" ht="20.25" customHeight="1" x14ac:dyDescent="0.15">
      <c r="A30" s="200" t="s">
        <v>242</v>
      </c>
      <c r="B30" s="201" t="s">
        <v>289</v>
      </c>
      <c r="C30" s="202"/>
      <c r="D30" s="203"/>
      <c r="E30" s="203">
        <v>3</v>
      </c>
      <c r="F30" s="203"/>
      <c r="G30" s="205"/>
      <c r="H30" s="166">
        <f t="shared" si="12"/>
        <v>40</v>
      </c>
      <c r="I30" s="168"/>
      <c r="J30" s="164">
        <f>X30+Z30+AB30+AD30</f>
        <v>40</v>
      </c>
      <c r="K30" s="207">
        <f>M30</f>
        <v>20</v>
      </c>
      <c r="L30" s="164">
        <f t="shared" si="11"/>
        <v>20</v>
      </c>
      <c r="M30" s="164">
        <v>20</v>
      </c>
      <c r="N30" s="164"/>
      <c r="O30" s="164"/>
      <c r="P30" s="164"/>
      <c r="Q30" s="164"/>
      <c r="R30" s="164"/>
      <c r="S30" s="164"/>
      <c r="T30" s="167"/>
      <c r="U30" s="163"/>
      <c r="V30" s="165"/>
      <c r="W30" s="163"/>
      <c r="X30" s="164">
        <v>40</v>
      </c>
      <c r="Y30" s="164"/>
      <c r="Z30" s="165"/>
      <c r="AA30" s="163"/>
      <c r="AB30" s="164"/>
      <c r="AC30" s="164"/>
      <c r="AD30" s="204"/>
    </row>
    <row r="31" spans="1:33" s="84" customFormat="1" ht="20.25" customHeight="1" x14ac:dyDescent="0.15">
      <c r="A31" s="200" t="s">
        <v>308</v>
      </c>
      <c r="B31" s="162" t="s">
        <v>310</v>
      </c>
      <c r="C31" s="163"/>
      <c r="D31" s="164"/>
      <c r="E31" s="164">
        <v>3</v>
      </c>
      <c r="F31" s="164"/>
      <c r="G31" s="167"/>
      <c r="H31" s="166">
        <f t="shared" si="12"/>
        <v>36</v>
      </c>
      <c r="I31" s="168"/>
      <c r="J31" s="164">
        <f t="shared" ref="J31:J32" si="14">X31+Z31+AB31+AD31</f>
        <v>36</v>
      </c>
      <c r="K31" s="207">
        <f t="shared" ref="K31:K32" si="15">M31</f>
        <v>18</v>
      </c>
      <c r="L31" s="164">
        <f t="shared" ref="L31:L32" si="16">J31-M31</f>
        <v>18</v>
      </c>
      <c r="M31" s="164">
        <v>18</v>
      </c>
      <c r="N31" s="164"/>
      <c r="O31" s="164"/>
      <c r="P31" s="164"/>
      <c r="Q31" s="164"/>
      <c r="R31" s="164"/>
      <c r="S31" s="164"/>
      <c r="T31" s="167"/>
      <c r="U31" s="163"/>
      <c r="V31" s="165"/>
      <c r="W31" s="163"/>
      <c r="X31" s="164">
        <v>36</v>
      </c>
      <c r="Y31" s="164"/>
      <c r="Z31" s="165"/>
      <c r="AA31" s="163"/>
      <c r="AB31" s="164"/>
      <c r="AC31" s="164"/>
      <c r="AD31" s="165"/>
    </row>
    <row r="32" spans="1:33" s="84" customFormat="1" ht="20.25" customHeight="1" thickBot="1" x14ac:dyDescent="0.2">
      <c r="A32" s="200" t="s">
        <v>309</v>
      </c>
      <c r="B32" s="208" t="s">
        <v>311</v>
      </c>
      <c r="C32" s="209"/>
      <c r="D32" s="197"/>
      <c r="E32" s="197">
        <v>4</v>
      </c>
      <c r="F32" s="197"/>
      <c r="G32" s="211"/>
      <c r="H32" s="166">
        <f t="shared" si="12"/>
        <v>54</v>
      </c>
      <c r="I32" s="168">
        <f t="shared" ref="I32" si="17">W32+Y32+AA32+AC32</f>
        <v>6</v>
      </c>
      <c r="J32" s="164">
        <f t="shared" si="14"/>
        <v>48</v>
      </c>
      <c r="K32" s="207">
        <f t="shared" si="15"/>
        <v>0</v>
      </c>
      <c r="L32" s="164">
        <f t="shared" si="16"/>
        <v>48</v>
      </c>
      <c r="M32" s="203"/>
      <c r="N32" s="203"/>
      <c r="O32" s="203"/>
      <c r="P32" s="203"/>
      <c r="Q32" s="203"/>
      <c r="R32" s="203"/>
      <c r="S32" s="203"/>
      <c r="T32" s="205"/>
      <c r="U32" s="202"/>
      <c r="V32" s="204"/>
      <c r="W32" s="202"/>
      <c r="X32" s="203"/>
      <c r="Y32" s="203">
        <v>6</v>
      </c>
      <c r="Z32" s="204">
        <v>48</v>
      </c>
      <c r="AA32" s="202"/>
      <c r="AB32" s="203"/>
      <c r="AC32" s="203"/>
      <c r="AD32" s="210"/>
    </row>
    <row r="33" spans="1:30" s="198" customFormat="1" ht="16.5" thickBot="1" x14ac:dyDescent="0.3">
      <c r="A33" s="255" t="s">
        <v>243</v>
      </c>
      <c r="B33" s="230" t="s">
        <v>244</v>
      </c>
      <c r="C33" s="233">
        <v>7</v>
      </c>
      <c r="D33" s="233"/>
      <c r="E33" s="233">
        <v>6</v>
      </c>
      <c r="F33" s="214">
        <v>1</v>
      </c>
      <c r="G33" s="234">
        <v>1</v>
      </c>
      <c r="H33" s="215">
        <f t="shared" ref="H33:AD33" si="18">SUM(H34:H46)</f>
        <v>776</v>
      </c>
      <c r="I33" s="215">
        <f t="shared" si="18"/>
        <v>36</v>
      </c>
      <c r="J33" s="215">
        <f t="shared" si="18"/>
        <v>656</v>
      </c>
      <c r="K33" s="215">
        <f t="shared" si="18"/>
        <v>330</v>
      </c>
      <c r="L33" s="215">
        <f t="shared" si="18"/>
        <v>326</v>
      </c>
      <c r="M33" s="215">
        <f t="shared" si="18"/>
        <v>330</v>
      </c>
      <c r="N33" s="215">
        <f t="shared" si="18"/>
        <v>0</v>
      </c>
      <c r="O33" s="215">
        <f t="shared" si="18"/>
        <v>0</v>
      </c>
      <c r="P33" s="215">
        <f t="shared" si="18"/>
        <v>0</v>
      </c>
      <c r="Q33" s="215">
        <f t="shared" si="18"/>
        <v>28</v>
      </c>
      <c r="R33" s="215">
        <f t="shared" si="18"/>
        <v>14</v>
      </c>
      <c r="S33" s="215">
        <f t="shared" si="18"/>
        <v>42</v>
      </c>
      <c r="T33" s="215">
        <f t="shared" si="18"/>
        <v>0</v>
      </c>
      <c r="U33" s="215">
        <f t="shared" si="18"/>
        <v>0</v>
      </c>
      <c r="V33" s="215">
        <f t="shared" si="18"/>
        <v>0</v>
      </c>
      <c r="W33" s="215">
        <f t="shared" si="18"/>
        <v>0</v>
      </c>
      <c r="X33" s="215">
        <f t="shared" si="18"/>
        <v>184</v>
      </c>
      <c r="Y33" s="215">
        <f t="shared" si="18"/>
        <v>18</v>
      </c>
      <c r="Z33" s="215">
        <f t="shared" si="18"/>
        <v>164</v>
      </c>
      <c r="AA33" s="215">
        <f t="shared" si="18"/>
        <v>2</v>
      </c>
      <c r="AB33" s="215">
        <f t="shared" si="18"/>
        <v>192</v>
      </c>
      <c r="AC33" s="215">
        <f t="shared" si="18"/>
        <v>16</v>
      </c>
      <c r="AD33" s="215">
        <f t="shared" si="18"/>
        <v>116</v>
      </c>
    </row>
    <row r="34" spans="1:30" s="84" customFormat="1" ht="15.75" customHeight="1" thickBot="1" x14ac:dyDescent="0.3">
      <c r="A34" s="259" t="s">
        <v>245</v>
      </c>
      <c r="B34" s="231" t="s">
        <v>290</v>
      </c>
      <c r="C34" s="260">
        <v>4</v>
      </c>
      <c r="D34" s="235"/>
      <c r="E34" s="235"/>
      <c r="F34" s="235"/>
      <c r="G34" s="262"/>
      <c r="H34" s="158">
        <f>J34+I34+S34+R34+Q34</f>
        <v>92</v>
      </c>
      <c r="I34" s="159">
        <f t="shared" ref="I34" si="19">W34+Y34+AA34+AC34</f>
        <v>6</v>
      </c>
      <c r="J34" s="157">
        <f>X34+Z34+AB34+AD34</f>
        <v>74</v>
      </c>
      <c r="K34" s="241">
        <f t="shared" ref="K34" si="20">M34</f>
        <v>32</v>
      </c>
      <c r="L34" s="157">
        <f>J34-M34</f>
        <v>42</v>
      </c>
      <c r="M34" s="242">
        <v>32</v>
      </c>
      <c r="N34" s="243"/>
      <c r="O34" s="244"/>
      <c r="P34" s="244"/>
      <c r="Q34" s="157">
        <v>4</v>
      </c>
      <c r="R34" s="157">
        <v>2</v>
      </c>
      <c r="S34" s="157">
        <v>6</v>
      </c>
      <c r="T34" s="297"/>
      <c r="U34" s="317"/>
      <c r="V34" s="318"/>
      <c r="W34" s="283"/>
      <c r="X34" s="245"/>
      <c r="Y34" s="245">
        <v>6</v>
      </c>
      <c r="Z34" s="300">
        <f>50+24</f>
        <v>74</v>
      </c>
      <c r="AA34" s="283"/>
      <c r="AB34" s="245"/>
      <c r="AC34" s="244"/>
      <c r="AD34" s="246"/>
    </row>
    <row r="35" spans="1:30" s="84" customFormat="1" ht="17.25" customHeight="1" thickBot="1" x14ac:dyDescent="0.3">
      <c r="A35" s="256" t="s">
        <v>246</v>
      </c>
      <c r="B35" s="232" t="s">
        <v>291</v>
      </c>
      <c r="C35" s="169">
        <v>3</v>
      </c>
      <c r="D35" s="170"/>
      <c r="E35" s="170"/>
      <c r="F35" s="171"/>
      <c r="G35" s="172"/>
      <c r="H35" s="158">
        <f t="shared" ref="H35:H46" si="21">J35+I35+S35+R35+Q35</f>
        <v>64</v>
      </c>
      <c r="I35" s="168">
        <f t="shared" ref="I35:I41" si="22">W35+Y35+AA35+AC35</f>
        <v>0</v>
      </c>
      <c r="J35" s="164">
        <f t="shared" ref="J35:J41" si="23">X35+Z35+AB35+AD35</f>
        <v>52</v>
      </c>
      <c r="K35" s="188">
        <f t="shared" ref="K35:K41" si="24">M35</f>
        <v>32</v>
      </c>
      <c r="L35" s="164">
        <f t="shared" ref="L35:L41" si="25">J35-M35</f>
        <v>20</v>
      </c>
      <c r="M35" s="189">
        <v>32</v>
      </c>
      <c r="N35" s="216"/>
      <c r="O35" s="175"/>
      <c r="P35" s="176"/>
      <c r="Q35" s="164">
        <v>4</v>
      </c>
      <c r="R35" s="164">
        <v>2</v>
      </c>
      <c r="S35" s="164">
        <v>6</v>
      </c>
      <c r="T35" s="268"/>
      <c r="U35" s="292"/>
      <c r="V35" s="305"/>
      <c r="W35" s="284"/>
      <c r="X35" s="177">
        <v>52</v>
      </c>
      <c r="Y35" s="177"/>
      <c r="Z35" s="301"/>
      <c r="AA35" s="284"/>
      <c r="AB35" s="177"/>
      <c r="AC35" s="176"/>
      <c r="AD35" s="247"/>
    </row>
    <row r="36" spans="1:30" s="84" customFormat="1" ht="18.75" customHeight="1" thickBot="1" x14ac:dyDescent="0.3">
      <c r="A36" s="256" t="s">
        <v>247</v>
      </c>
      <c r="B36" s="232" t="s">
        <v>292</v>
      </c>
      <c r="C36" s="169">
        <v>3</v>
      </c>
      <c r="D36" s="171"/>
      <c r="E36" s="170"/>
      <c r="F36" s="170"/>
      <c r="G36" s="173"/>
      <c r="H36" s="158">
        <f t="shared" si="21"/>
        <v>64</v>
      </c>
      <c r="I36" s="168">
        <f t="shared" si="22"/>
        <v>0</v>
      </c>
      <c r="J36" s="164">
        <f t="shared" si="23"/>
        <v>52</v>
      </c>
      <c r="K36" s="188">
        <f t="shared" si="24"/>
        <v>30</v>
      </c>
      <c r="L36" s="164">
        <f t="shared" si="25"/>
        <v>22</v>
      </c>
      <c r="M36" s="189">
        <v>30</v>
      </c>
      <c r="N36" s="216"/>
      <c r="O36" s="178"/>
      <c r="P36" s="179"/>
      <c r="Q36" s="164">
        <v>4</v>
      </c>
      <c r="R36" s="164">
        <v>2</v>
      </c>
      <c r="S36" s="164">
        <v>6</v>
      </c>
      <c r="T36" s="217"/>
      <c r="U36" s="286"/>
      <c r="V36" s="219"/>
      <c r="W36" s="285"/>
      <c r="X36" s="180">
        <v>52</v>
      </c>
      <c r="Y36" s="180"/>
      <c r="Z36" s="302"/>
      <c r="AA36" s="285"/>
      <c r="AB36" s="179"/>
      <c r="AC36" s="179"/>
      <c r="AD36" s="219"/>
    </row>
    <row r="37" spans="1:30" s="84" customFormat="1" ht="15.75" customHeight="1" thickBot="1" x14ac:dyDescent="0.2">
      <c r="A37" s="256" t="s">
        <v>248</v>
      </c>
      <c r="B37" s="232" t="s">
        <v>293</v>
      </c>
      <c r="C37" s="169">
        <v>6</v>
      </c>
      <c r="D37" s="170"/>
      <c r="E37" s="170"/>
      <c r="F37" s="171"/>
      <c r="G37" s="172"/>
      <c r="H37" s="158">
        <f t="shared" si="21"/>
        <v>72</v>
      </c>
      <c r="I37" s="168">
        <f t="shared" si="22"/>
        <v>8</v>
      </c>
      <c r="J37" s="164">
        <f t="shared" si="23"/>
        <v>52</v>
      </c>
      <c r="K37" s="188">
        <f t="shared" si="24"/>
        <v>26</v>
      </c>
      <c r="L37" s="164">
        <f t="shared" si="25"/>
        <v>26</v>
      </c>
      <c r="M37" s="189">
        <v>26</v>
      </c>
      <c r="N37" s="216"/>
      <c r="O37" s="178"/>
      <c r="P37" s="179"/>
      <c r="Q37" s="164">
        <v>4</v>
      </c>
      <c r="R37" s="164">
        <v>2</v>
      </c>
      <c r="S37" s="164">
        <v>6</v>
      </c>
      <c r="T37" s="217"/>
      <c r="U37" s="286"/>
      <c r="V37" s="219"/>
      <c r="W37" s="286"/>
      <c r="X37" s="179"/>
      <c r="Y37" s="179"/>
      <c r="Z37" s="219"/>
      <c r="AA37" s="286"/>
      <c r="AB37" s="179"/>
      <c r="AC37" s="179">
        <v>8</v>
      </c>
      <c r="AD37" s="219">
        <v>52</v>
      </c>
    </row>
    <row r="38" spans="1:30" s="84" customFormat="1" ht="18" customHeight="1" thickBot="1" x14ac:dyDescent="0.2">
      <c r="A38" s="256" t="s">
        <v>212</v>
      </c>
      <c r="B38" s="232" t="s">
        <v>294</v>
      </c>
      <c r="C38" s="169">
        <v>4</v>
      </c>
      <c r="D38" s="170"/>
      <c r="E38" s="170"/>
      <c r="F38" s="171"/>
      <c r="G38" s="172"/>
      <c r="H38" s="158">
        <f t="shared" si="21"/>
        <v>60</v>
      </c>
      <c r="I38" s="168">
        <f t="shared" si="22"/>
        <v>6</v>
      </c>
      <c r="J38" s="164">
        <f t="shared" si="23"/>
        <v>42</v>
      </c>
      <c r="K38" s="188">
        <f t="shared" si="24"/>
        <v>30</v>
      </c>
      <c r="L38" s="164">
        <f t="shared" si="25"/>
        <v>12</v>
      </c>
      <c r="M38" s="189">
        <v>30</v>
      </c>
      <c r="N38" s="216"/>
      <c r="O38" s="178"/>
      <c r="P38" s="179"/>
      <c r="Q38" s="164">
        <v>4</v>
      </c>
      <c r="R38" s="164">
        <v>2</v>
      </c>
      <c r="S38" s="164">
        <v>6</v>
      </c>
      <c r="T38" s="217"/>
      <c r="U38" s="286"/>
      <c r="V38" s="219"/>
      <c r="W38" s="286"/>
      <c r="X38" s="179"/>
      <c r="Y38" s="179">
        <v>6</v>
      </c>
      <c r="Z38" s="219">
        <f>54-12</f>
        <v>42</v>
      </c>
      <c r="AA38" s="286"/>
      <c r="AB38" s="179"/>
      <c r="AC38" s="179"/>
      <c r="AD38" s="248"/>
    </row>
    <row r="39" spans="1:30" s="84" customFormat="1" ht="18.75" customHeight="1" thickBot="1" x14ac:dyDescent="0.2">
      <c r="A39" s="256" t="s">
        <v>213</v>
      </c>
      <c r="B39" s="232" t="s">
        <v>295</v>
      </c>
      <c r="C39" s="169"/>
      <c r="D39" s="170"/>
      <c r="E39" s="170">
        <v>3</v>
      </c>
      <c r="F39" s="171"/>
      <c r="G39" s="172"/>
      <c r="H39" s="158">
        <f t="shared" si="21"/>
        <v>32</v>
      </c>
      <c r="I39" s="168">
        <f t="shared" si="22"/>
        <v>0</v>
      </c>
      <c r="J39" s="164">
        <f t="shared" si="23"/>
        <v>32</v>
      </c>
      <c r="K39" s="188">
        <f t="shared" si="24"/>
        <v>16</v>
      </c>
      <c r="L39" s="164">
        <f t="shared" si="25"/>
        <v>16</v>
      </c>
      <c r="M39" s="189">
        <v>16</v>
      </c>
      <c r="N39" s="216"/>
      <c r="O39" s="178"/>
      <c r="P39" s="179"/>
      <c r="Q39" s="179"/>
      <c r="R39" s="179"/>
      <c r="S39" s="179"/>
      <c r="T39" s="217"/>
      <c r="U39" s="286"/>
      <c r="V39" s="219"/>
      <c r="W39" s="286"/>
      <c r="X39" s="179">
        <v>32</v>
      </c>
      <c r="Y39" s="179"/>
      <c r="Z39" s="219"/>
      <c r="AA39" s="286"/>
      <c r="AB39" s="179"/>
      <c r="AC39" s="179"/>
      <c r="AD39" s="248"/>
    </row>
    <row r="40" spans="1:30" s="84" customFormat="1" ht="18" customHeight="1" thickBot="1" x14ac:dyDescent="0.2">
      <c r="A40" s="256" t="s">
        <v>296</v>
      </c>
      <c r="B40" s="232" t="s">
        <v>297</v>
      </c>
      <c r="C40" s="169">
        <v>5</v>
      </c>
      <c r="D40" s="170"/>
      <c r="E40" s="170"/>
      <c r="F40" s="171"/>
      <c r="G40" s="172"/>
      <c r="H40" s="158">
        <f t="shared" si="21"/>
        <v>62</v>
      </c>
      <c r="I40" s="168">
        <f t="shared" si="22"/>
        <v>2</v>
      </c>
      <c r="J40" s="164">
        <f t="shared" si="23"/>
        <v>48</v>
      </c>
      <c r="K40" s="188">
        <f t="shared" si="24"/>
        <v>26</v>
      </c>
      <c r="L40" s="164">
        <f t="shared" si="25"/>
        <v>22</v>
      </c>
      <c r="M40" s="189">
        <v>26</v>
      </c>
      <c r="N40" s="216"/>
      <c r="O40" s="178"/>
      <c r="P40" s="179"/>
      <c r="Q40" s="203">
        <v>4</v>
      </c>
      <c r="R40" s="203">
        <v>2</v>
      </c>
      <c r="S40" s="203">
        <v>6</v>
      </c>
      <c r="T40" s="217"/>
      <c r="U40" s="286"/>
      <c r="V40" s="219"/>
      <c r="W40" s="286"/>
      <c r="X40" s="179"/>
      <c r="Y40" s="179"/>
      <c r="Z40" s="219"/>
      <c r="AA40" s="286">
        <v>2</v>
      </c>
      <c r="AB40" s="179">
        <v>48</v>
      </c>
      <c r="AC40" s="179"/>
      <c r="AD40" s="248"/>
    </row>
    <row r="41" spans="1:30" s="84" customFormat="1" ht="29.25" customHeight="1" thickBot="1" x14ac:dyDescent="0.2">
      <c r="A41" s="256" t="s">
        <v>298</v>
      </c>
      <c r="B41" s="232" t="s">
        <v>299</v>
      </c>
      <c r="C41" s="169">
        <v>5</v>
      </c>
      <c r="D41" s="170"/>
      <c r="E41" s="170"/>
      <c r="F41" s="171"/>
      <c r="G41" s="172"/>
      <c r="H41" s="158">
        <f t="shared" si="21"/>
        <v>60</v>
      </c>
      <c r="I41" s="206">
        <f t="shared" si="22"/>
        <v>0</v>
      </c>
      <c r="J41" s="203">
        <f t="shared" si="23"/>
        <v>48</v>
      </c>
      <c r="K41" s="238">
        <f t="shared" si="24"/>
        <v>24</v>
      </c>
      <c r="L41" s="203">
        <f t="shared" si="25"/>
        <v>24</v>
      </c>
      <c r="M41" s="239">
        <v>24</v>
      </c>
      <c r="N41" s="240"/>
      <c r="O41" s="181"/>
      <c r="P41" s="182"/>
      <c r="Q41" s="203">
        <v>4</v>
      </c>
      <c r="R41" s="203">
        <v>2</v>
      </c>
      <c r="S41" s="203">
        <v>6</v>
      </c>
      <c r="T41" s="218"/>
      <c r="U41" s="287"/>
      <c r="V41" s="303"/>
      <c r="W41" s="287"/>
      <c r="X41" s="182"/>
      <c r="Y41" s="182"/>
      <c r="Z41" s="303"/>
      <c r="AA41" s="287"/>
      <c r="AB41" s="182">
        <v>48</v>
      </c>
      <c r="AC41" s="182"/>
      <c r="AD41" s="249"/>
    </row>
    <row r="42" spans="1:30" s="84" customFormat="1" ht="29.25" customHeight="1" thickBot="1" x14ac:dyDescent="0.2">
      <c r="A42" s="256" t="s">
        <v>312</v>
      </c>
      <c r="B42" s="162" t="s">
        <v>317</v>
      </c>
      <c r="C42" s="169"/>
      <c r="D42" s="170"/>
      <c r="E42" s="170">
        <v>3</v>
      </c>
      <c r="F42" s="171"/>
      <c r="G42" s="172"/>
      <c r="H42" s="158">
        <f t="shared" si="21"/>
        <v>48</v>
      </c>
      <c r="I42" s="206">
        <f t="shared" ref="I42:I46" si="26">W42+Y42+AA42+AC42</f>
        <v>0</v>
      </c>
      <c r="J42" s="203">
        <f t="shared" ref="J42:J46" si="27">X42+Z42+AB42+AD42</f>
        <v>48</v>
      </c>
      <c r="K42" s="238">
        <f t="shared" ref="K42:K46" si="28">M42</f>
        <v>24</v>
      </c>
      <c r="L42" s="203">
        <f t="shared" ref="L42:L46" si="29">J42-M42</f>
        <v>24</v>
      </c>
      <c r="M42" s="189">
        <v>24</v>
      </c>
      <c r="N42" s="216"/>
      <c r="O42" s="178"/>
      <c r="P42" s="179"/>
      <c r="Q42" s="164"/>
      <c r="R42" s="164"/>
      <c r="S42" s="164"/>
      <c r="T42" s="217"/>
      <c r="U42" s="286"/>
      <c r="V42" s="219"/>
      <c r="W42" s="286"/>
      <c r="X42" s="179">
        <v>48</v>
      </c>
      <c r="Y42" s="179"/>
      <c r="Z42" s="219"/>
      <c r="AA42" s="286"/>
      <c r="AB42" s="179"/>
      <c r="AC42" s="179"/>
      <c r="AD42" s="248"/>
    </row>
    <row r="43" spans="1:30" s="84" customFormat="1" ht="29.25" customHeight="1" thickBot="1" x14ac:dyDescent="0.2">
      <c r="A43" s="256" t="s">
        <v>313</v>
      </c>
      <c r="B43" s="162" t="s">
        <v>318</v>
      </c>
      <c r="C43" s="169"/>
      <c r="D43" s="170"/>
      <c r="E43" s="170">
        <v>5</v>
      </c>
      <c r="F43" s="171"/>
      <c r="G43" s="172"/>
      <c r="H43" s="158">
        <f t="shared" si="21"/>
        <v>48</v>
      </c>
      <c r="I43" s="206">
        <f t="shared" si="26"/>
        <v>0</v>
      </c>
      <c r="J43" s="203">
        <f t="shared" si="27"/>
        <v>48</v>
      </c>
      <c r="K43" s="238">
        <f t="shared" si="28"/>
        <v>24</v>
      </c>
      <c r="L43" s="203">
        <f t="shared" si="29"/>
        <v>24</v>
      </c>
      <c r="M43" s="189">
        <v>24</v>
      </c>
      <c r="N43" s="216"/>
      <c r="O43" s="178"/>
      <c r="P43" s="179"/>
      <c r="Q43" s="164"/>
      <c r="R43" s="164"/>
      <c r="S43" s="164"/>
      <c r="T43" s="217"/>
      <c r="U43" s="286"/>
      <c r="V43" s="219"/>
      <c r="W43" s="286"/>
      <c r="X43" s="179"/>
      <c r="Y43" s="179"/>
      <c r="Z43" s="219"/>
      <c r="AA43" s="286"/>
      <c r="AB43" s="179">
        <v>48</v>
      </c>
      <c r="AC43" s="179"/>
      <c r="AD43" s="248"/>
    </row>
    <row r="44" spans="1:30" s="84" customFormat="1" ht="29.25" customHeight="1" thickBot="1" x14ac:dyDescent="0.2">
      <c r="A44" s="256" t="s">
        <v>314</v>
      </c>
      <c r="B44" s="162" t="s">
        <v>319</v>
      </c>
      <c r="C44" s="169"/>
      <c r="D44" s="170"/>
      <c r="E44" s="170">
        <v>5</v>
      </c>
      <c r="F44" s="171"/>
      <c r="G44" s="172"/>
      <c r="H44" s="158">
        <f t="shared" si="21"/>
        <v>48</v>
      </c>
      <c r="I44" s="206">
        <f t="shared" si="26"/>
        <v>0</v>
      </c>
      <c r="J44" s="203">
        <f t="shared" si="27"/>
        <v>48</v>
      </c>
      <c r="K44" s="238">
        <f t="shared" si="28"/>
        <v>24</v>
      </c>
      <c r="L44" s="203">
        <f t="shared" si="29"/>
        <v>24</v>
      </c>
      <c r="M44" s="189">
        <v>24</v>
      </c>
      <c r="N44" s="216"/>
      <c r="O44" s="178"/>
      <c r="P44" s="179"/>
      <c r="Q44" s="164"/>
      <c r="R44" s="164"/>
      <c r="S44" s="164"/>
      <c r="T44" s="217"/>
      <c r="U44" s="286"/>
      <c r="V44" s="219"/>
      <c r="W44" s="286"/>
      <c r="X44" s="179"/>
      <c r="Y44" s="179"/>
      <c r="Z44" s="219"/>
      <c r="AA44" s="286"/>
      <c r="AB44" s="179">
        <v>48</v>
      </c>
      <c r="AC44" s="179"/>
      <c r="AD44" s="248"/>
    </row>
    <row r="45" spans="1:30" s="84" customFormat="1" ht="29.25" customHeight="1" thickBot="1" x14ac:dyDescent="0.2">
      <c r="A45" s="256" t="s">
        <v>315</v>
      </c>
      <c r="B45" s="162" t="s">
        <v>320</v>
      </c>
      <c r="C45" s="169"/>
      <c r="D45" s="170"/>
      <c r="E45" s="170">
        <v>6</v>
      </c>
      <c r="F45" s="171"/>
      <c r="G45" s="172"/>
      <c r="H45" s="158">
        <f t="shared" si="21"/>
        <v>72</v>
      </c>
      <c r="I45" s="206">
        <f t="shared" si="26"/>
        <v>8</v>
      </c>
      <c r="J45" s="203">
        <f t="shared" si="27"/>
        <v>64</v>
      </c>
      <c r="K45" s="238">
        <f t="shared" si="28"/>
        <v>26</v>
      </c>
      <c r="L45" s="203">
        <f t="shared" si="29"/>
        <v>38</v>
      </c>
      <c r="M45" s="189">
        <v>26</v>
      </c>
      <c r="N45" s="216"/>
      <c r="O45" s="178"/>
      <c r="P45" s="179"/>
      <c r="Q45" s="203"/>
      <c r="R45" s="203"/>
      <c r="S45" s="203"/>
      <c r="T45" s="217"/>
      <c r="U45" s="286"/>
      <c r="V45" s="219"/>
      <c r="W45" s="286"/>
      <c r="X45" s="179"/>
      <c r="Y45" s="179"/>
      <c r="Z45" s="219"/>
      <c r="AA45" s="286"/>
      <c r="AB45" s="179"/>
      <c r="AC45" s="179">
        <v>8</v>
      </c>
      <c r="AD45" s="248">
        <v>64</v>
      </c>
    </row>
    <row r="46" spans="1:30" s="84" customFormat="1" ht="18" customHeight="1" thickBot="1" x14ac:dyDescent="0.25">
      <c r="A46" s="229" t="s">
        <v>316</v>
      </c>
      <c r="B46" s="263" t="s">
        <v>321</v>
      </c>
      <c r="C46" s="257"/>
      <c r="D46" s="236"/>
      <c r="E46" s="236">
        <v>4</v>
      </c>
      <c r="F46" s="237"/>
      <c r="G46" s="261"/>
      <c r="H46" s="158">
        <f t="shared" si="21"/>
        <v>54</v>
      </c>
      <c r="I46" s="206">
        <f t="shared" si="26"/>
        <v>6</v>
      </c>
      <c r="J46" s="203">
        <f t="shared" si="27"/>
        <v>48</v>
      </c>
      <c r="K46" s="238">
        <f t="shared" si="28"/>
        <v>16</v>
      </c>
      <c r="L46" s="203">
        <f t="shared" si="29"/>
        <v>32</v>
      </c>
      <c r="M46" s="250">
        <v>16</v>
      </c>
      <c r="N46" s="251"/>
      <c r="O46" s="252"/>
      <c r="P46" s="253"/>
      <c r="Q46" s="253"/>
      <c r="R46" s="253"/>
      <c r="S46" s="253"/>
      <c r="T46" s="265"/>
      <c r="U46" s="288"/>
      <c r="V46" s="254"/>
      <c r="W46" s="288"/>
      <c r="X46" s="253"/>
      <c r="Y46" s="253">
        <v>6</v>
      </c>
      <c r="Z46" s="254">
        <v>48</v>
      </c>
      <c r="AA46" s="288"/>
      <c r="AB46" s="253"/>
      <c r="AC46" s="253"/>
      <c r="AD46" s="254"/>
    </row>
    <row r="47" spans="1:30" s="84" customFormat="1" ht="17.25" customHeight="1" thickBot="1" x14ac:dyDescent="0.25">
      <c r="A47" s="123" t="s">
        <v>330</v>
      </c>
      <c r="B47" s="258" t="s">
        <v>329</v>
      </c>
      <c r="C47" s="123">
        <f t="shared" ref="C47:G47" si="30">C48+C54+C61+C65</f>
        <v>3</v>
      </c>
      <c r="D47" s="123">
        <f t="shared" si="30"/>
        <v>0</v>
      </c>
      <c r="E47" s="123">
        <f>E48+E54+E61</f>
        <v>10</v>
      </c>
      <c r="F47" s="123">
        <f t="shared" si="30"/>
        <v>0</v>
      </c>
      <c r="G47" s="123">
        <f t="shared" si="30"/>
        <v>3</v>
      </c>
      <c r="H47" s="428">
        <f>H48+H54+H61+H65</f>
        <v>1474</v>
      </c>
      <c r="I47" s="123">
        <f t="shared" ref="I47:AC47" si="31">I48+I54+I61+I65</f>
        <v>64</v>
      </c>
      <c r="J47" s="123">
        <f t="shared" si="31"/>
        <v>1230</v>
      </c>
      <c r="K47" s="123">
        <f t="shared" si="31"/>
        <v>654</v>
      </c>
      <c r="L47" s="123">
        <f t="shared" si="31"/>
        <v>324</v>
      </c>
      <c r="M47" s="123">
        <f t="shared" si="31"/>
        <v>402</v>
      </c>
      <c r="N47" s="123">
        <f t="shared" si="31"/>
        <v>20</v>
      </c>
      <c r="O47" s="123">
        <f t="shared" si="31"/>
        <v>108</v>
      </c>
      <c r="P47" s="123">
        <f t="shared" si="31"/>
        <v>540</v>
      </c>
      <c r="Q47" s="123">
        <f t="shared" si="31"/>
        <v>12</v>
      </c>
      <c r="R47" s="123">
        <f t="shared" si="31"/>
        <v>6</v>
      </c>
      <c r="S47" s="123">
        <f t="shared" si="31"/>
        <v>18</v>
      </c>
      <c r="T47" s="123">
        <f t="shared" si="31"/>
        <v>0</v>
      </c>
      <c r="U47" s="123">
        <f t="shared" si="31"/>
        <v>0</v>
      </c>
      <c r="V47" s="123">
        <f t="shared" si="31"/>
        <v>0</v>
      </c>
      <c r="W47" s="123">
        <f t="shared" si="31"/>
        <v>20</v>
      </c>
      <c r="X47" s="428">
        <f>X48+X54+X61+X65</f>
        <v>200</v>
      </c>
      <c r="Y47" s="123">
        <f t="shared" si="31"/>
        <v>30</v>
      </c>
      <c r="Z47" s="123">
        <f t="shared" si="31"/>
        <v>438</v>
      </c>
      <c r="AA47" s="123">
        <f t="shared" si="31"/>
        <v>0</v>
      </c>
      <c r="AB47" s="428">
        <f>AB48+AB54+AB61+AB65</f>
        <v>332</v>
      </c>
      <c r="AC47" s="123">
        <f t="shared" si="31"/>
        <v>14</v>
      </c>
      <c r="AD47" s="428">
        <f>AD48+AD54+AD61+AD65</f>
        <v>404</v>
      </c>
    </row>
    <row r="48" spans="1:30" s="84" customFormat="1" ht="33.75" customHeight="1" thickBot="1" x14ac:dyDescent="0.2">
      <c r="A48" s="497" t="s">
        <v>223</v>
      </c>
      <c r="B48" s="498" t="s">
        <v>300</v>
      </c>
      <c r="C48" s="499">
        <v>1</v>
      </c>
      <c r="D48" s="499"/>
      <c r="E48" s="499">
        <v>3</v>
      </c>
      <c r="F48" s="499"/>
      <c r="G48" s="500">
        <v>2</v>
      </c>
      <c r="H48" s="496">
        <f>SUM(H49:H53)</f>
        <v>700</v>
      </c>
      <c r="I48" s="187">
        <f t="shared" ref="I48:AD48" si="32">SUM(I49:I53)</f>
        <v>50</v>
      </c>
      <c r="J48" s="187">
        <f t="shared" si="32"/>
        <v>638</v>
      </c>
      <c r="K48" s="187">
        <f t="shared" si="32"/>
        <v>450</v>
      </c>
      <c r="L48" s="187">
        <f t="shared" si="32"/>
        <v>188</v>
      </c>
      <c r="M48" s="187">
        <f t="shared" si="32"/>
        <v>198</v>
      </c>
      <c r="N48" s="187">
        <f t="shared" si="32"/>
        <v>20</v>
      </c>
      <c r="O48" s="187">
        <f t="shared" si="32"/>
        <v>72</v>
      </c>
      <c r="P48" s="187">
        <f t="shared" si="32"/>
        <v>180</v>
      </c>
      <c r="Q48" s="187">
        <f t="shared" si="32"/>
        <v>4</v>
      </c>
      <c r="R48" s="187">
        <f t="shared" si="32"/>
        <v>2</v>
      </c>
      <c r="S48" s="187">
        <f t="shared" si="32"/>
        <v>6</v>
      </c>
      <c r="T48" s="187">
        <f t="shared" si="32"/>
        <v>0</v>
      </c>
      <c r="U48" s="187">
        <f t="shared" si="32"/>
        <v>0</v>
      </c>
      <c r="V48" s="187">
        <f t="shared" si="32"/>
        <v>0</v>
      </c>
      <c r="W48" s="187">
        <f t="shared" si="32"/>
        <v>20</v>
      </c>
      <c r="X48" s="187">
        <f t="shared" si="32"/>
        <v>200</v>
      </c>
      <c r="Y48" s="187">
        <f t="shared" si="32"/>
        <v>30</v>
      </c>
      <c r="Z48" s="187">
        <f t="shared" si="32"/>
        <v>438</v>
      </c>
      <c r="AA48" s="187">
        <f t="shared" si="32"/>
        <v>0</v>
      </c>
      <c r="AB48" s="187">
        <f t="shared" si="32"/>
        <v>0</v>
      </c>
      <c r="AC48" s="187">
        <f t="shared" si="32"/>
        <v>0</v>
      </c>
      <c r="AD48" s="187">
        <f t="shared" si="32"/>
        <v>0</v>
      </c>
    </row>
    <row r="49" spans="1:33" s="84" customFormat="1" ht="58.5" customHeight="1" thickBot="1" x14ac:dyDescent="0.25">
      <c r="A49" s="107" t="s">
        <v>250</v>
      </c>
      <c r="B49" s="183" t="s">
        <v>301</v>
      </c>
      <c r="C49" s="474"/>
      <c r="D49" s="475"/>
      <c r="E49" s="627" t="s">
        <v>336</v>
      </c>
      <c r="F49" s="475">
        <v>4</v>
      </c>
      <c r="G49" s="484">
        <v>3</v>
      </c>
      <c r="H49" s="495">
        <f>J49+I49+S49+R49+Q49</f>
        <v>300</v>
      </c>
      <c r="I49" s="492">
        <f>W49+Y49+AA49+AC49</f>
        <v>40</v>
      </c>
      <c r="J49" s="490">
        <f>X49+Z49+AB49+AD49</f>
        <v>260</v>
      </c>
      <c r="K49" s="191">
        <f t="shared" ref="K49" si="33">M49</f>
        <v>144</v>
      </c>
      <c r="L49" s="190">
        <f>J49-M49</f>
        <v>116</v>
      </c>
      <c r="M49" s="192">
        <v>144</v>
      </c>
      <c r="N49" s="488">
        <v>20</v>
      </c>
      <c r="O49" s="121"/>
      <c r="P49" s="121"/>
      <c r="Q49" s="121"/>
      <c r="R49" s="121"/>
      <c r="S49" s="121"/>
      <c r="T49" s="266"/>
      <c r="U49" s="289"/>
      <c r="V49" s="290"/>
      <c r="W49" s="289">
        <v>20</v>
      </c>
      <c r="X49" s="121">
        <f>120-40+48</f>
        <v>128</v>
      </c>
      <c r="Y49" s="121">
        <v>20</v>
      </c>
      <c r="Z49" s="290">
        <f>120+40+20-48</f>
        <v>132</v>
      </c>
      <c r="AA49" s="289"/>
      <c r="AB49" s="121"/>
      <c r="AC49" s="121"/>
      <c r="AD49" s="290"/>
    </row>
    <row r="50" spans="1:33" s="84" customFormat="1" ht="48.75" customHeight="1" thickBot="1" x14ac:dyDescent="0.25">
      <c r="A50" s="107" t="s">
        <v>251</v>
      </c>
      <c r="B50" s="324" t="s">
        <v>302</v>
      </c>
      <c r="C50" s="477"/>
      <c r="D50" s="182"/>
      <c r="E50" s="628"/>
      <c r="F50" s="182"/>
      <c r="G50" s="218">
        <v>3</v>
      </c>
      <c r="H50" s="494">
        <f>J50+I50+S50+R50+Q50</f>
        <v>136</v>
      </c>
      <c r="I50" s="493">
        <f>W50+Y50+AA50+AC50</f>
        <v>10</v>
      </c>
      <c r="J50" s="491">
        <f>X50+Z50+AB50+AD50</f>
        <v>126</v>
      </c>
      <c r="K50" s="238">
        <f t="shared" ref="K50" si="34">M50</f>
        <v>54</v>
      </c>
      <c r="L50" s="203">
        <f>J50-M50</f>
        <v>72</v>
      </c>
      <c r="M50" s="239">
        <v>54</v>
      </c>
      <c r="N50" s="74"/>
      <c r="O50" s="75"/>
      <c r="P50" s="75"/>
      <c r="Q50" s="75"/>
      <c r="R50" s="75"/>
      <c r="S50" s="75"/>
      <c r="T50" s="325"/>
      <c r="U50" s="326"/>
      <c r="V50" s="294"/>
      <c r="W50" s="326"/>
      <c r="X50" s="75"/>
      <c r="Y50" s="75">
        <v>10</v>
      </c>
      <c r="Z50" s="294">
        <f>54+44-20+48</f>
        <v>126</v>
      </c>
      <c r="AA50" s="326"/>
      <c r="AB50" s="75"/>
      <c r="AC50" s="75"/>
      <c r="AD50" s="294"/>
    </row>
    <row r="51" spans="1:33" s="84" customFormat="1" ht="17.25" customHeight="1" thickBot="1" x14ac:dyDescent="0.25">
      <c r="A51" s="320" t="s">
        <v>252</v>
      </c>
      <c r="B51" s="327" t="s">
        <v>23</v>
      </c>
      <c r="C51" s="485"/>
      <c r="D51" s="480"/>
      <c r="E51" s="480">
        <v>4</v>
      </c>
      <c r="F51" s="480"/>
      <c r="G51" s="486"/>
      <c r="H51" s="330">
        <f t="shared" ref="H51:H52" si="35">J51+I51+S51+R51+Q51</f>
        <v>72</v>
      </c>
      <c r="I51" s="328"/>
      <c r="J51" s="331">
        <f t="shared" ref="J51:J52" si="36">X51+Z51+AB51+AD51</f>
        <v>72</v>
      </c>
      <c r="K51" s="329">
        <v>72</v>
      </c>
      <c r="L51" s="329"/>
      <c r="M51" s="329"/>
      <c r="N51" s="329"/>
      <c r="O51" s="332">
        <v>72</v>
      </c>
      <c r="P51" s="332"/>
      <c r="Q51" s="332"/>
      <c r="R51" s="332"/>
      <c r="S51" s="332"/>
      <c r="T51" s="333"/>
      <c r="U51" s="334"/>
      <c r="V51" s="335"/>
      <c r="W51" s="334"/>
      <c r="X51" s="336"/>
      <c r="Y51" s="336"/>
      <c r="Z51" s="335">
        <v>72</v>
      </c>
      <c r="AA51" s="334"/>
      <c r="AB51" s="332"/>
      <c r="AC51" s="332"/>
      <c r="AD51" s="337"/>
    </row>
    <row r="52" spans="1:33" s="84" customFormat="1" ht="16.5" customHeight="1" thickBot="1" x14ac:dyDescent="0.25">
      <c r="A52" s="321" t="s">
        <v>253</v>
      </c>
      <c r="B52" s="322" t="s">
        <v>25</v>
      </c>
      <c r="C52" s="487"/>
      <c r="D52" s="423"/>
      <c r="E52" s="423">
        <v>4</v>
      </c>
      <c r="F52" s="423"/>
      <c r="G52" s="424"/>
      <c r="H52" s="351">
        <f t="shared" si="35"/>
        <v>180</v>
      </c>
      <c r="I52" s="352"/>
      <c r="J52" s="353">
        <f t="shared" si="36"/>
        <v>180</v>
      </c>
      <c r="K52" s="350">
        <v>180</v>
      </c>
      <c r="L52" s="350"/>
      <c r="M52" s="350"/>
      <c r="N52" s="350"/>
      <c r="O52" s="354"/>
      <c r="P52" s="355">
        <v>180</v>
      </c>
      <c r="Q52" s="355"/>
      <c r="R52" s="355"/>
      <c r="S52" s="355"/>
      <c r="T52" s="356"/>
      <c r="U52" s="357"/>
      <c r="V52" s="358"/>
      <c r="W52" s="357"/>
      <c r="X52" s="359">
        <v>72</v>
      </c>
      <c r="Y52" s="360"/>
      <c r="Z52" s="361">
        <f>72+36</f>
        <v>108</v>
      </c>
      <c r="AA52" s="357"/>
      <c r="AB52" s="355"/>
      <c r="AC52" s="354"/>
      <c r="AD52" s="362"/>
      <c r="AE52" s="271">
        <f t="shared" ref="AE52" si="37">AE53+AE54+AE55+AE56+AE57</f>
        <v>0</v>
      </c>
    </row>
    <row r="53" spans="1:33" s="84" customFormat="1" ht="17.25" customHeight="1" thickBot="1" x14ac:dyDescent="0.25">
      <c r="A53" s="323" t="s">
        <v>324</v>
      </c>
      <c r="B53" s="108" t="s">
        <v>214</v>
      </c>
      <c r="C53" s="338">
        <v>4</v>
      </c>
      <c r="D53" s="338"/>
      <c r="E53" s="338"/>
      <c r="F53" s="338"/>
      <c r="G53" s="339"/>
      <c r="H53" s="340">
        <v>12</v>
      </c>
      <c r="I53" s="341"/>
      <c r="J53" s="342"/>
      <c r="K53" s="342"/>
      <c r="L53" s="342"/>
      <c r="M53" s="342"/>
      <c r="N53" s="342"/>
      <c r="O53" s="343"/>
      <c r="P53" s="343"/>
      <c r="Q53" s="193">
        <v>4</v>
      </c>
      <c r="R53" s="190">
        <v>2</v>
      </c>
      <c r="S53" s="194">
        <v>6</v>
      </c>
      <c r="T53" s="344"/>
      <c r="U53" s="345"/>
      <c r="V53" s="346"/>
      <c r="W53" s="345"/>
      <c r="X53" s="347"/>
      <c r="Y53" s="343"/>
      <c r="Z53" s="348"/>
      <c r="AA53" s="349"/>
      <c r="AB53" s="343"/>
      <c r="AC53" s="347"/>
      <c r="AD53" s="346"/>
      <c r="AE53" s="109"/>
      <c r="AF53" s="109"/>
    </row>
    <row r="54" spans="1:33" s="84" customFormat="1" ht="56.25" customHeight="1" thickBot="1" x14ac:dyDescent="0.25">
      <c r="A54" s="501" t="s">
        <v>277</v>
      </c>
      <c r="B54" s="498" t="s">
        <v>303</v>
      </c>
      <c r="C54" s="185">
        <v>1</v>
      </c>
      <c r="D54" s="186"/>
      <c r="E54" s="186">
        <v>4</v>
      </c>
      <c r="F54" s="186"/>
      <c r="G54" s="430"/>
      <c r="H54" s="427">
        <f>SUM(H55:H60)</f>
        <v>344</v>
      </c>
      <c r="I54" s="427">
        <f t="shared" ref="I54:AA54" si="38">SUM(I55:I59)</f>
        <v>0</v>
      </c>
      <c r="J54" s="427">
        <f t="shared" si="38"/>
        <v>332</v>
      </c>
      <c r="K54" s="427">
        <f t="shared" si="38"/>
        <v>146</v>
      </c>
      <c r="L54" s="427">
        <f t="shared" si="38"/>
        <v>78</v>
      </c>
      <c r="M54" s="427">
        <f t="shared" si="38"/>
        <v>146</v>
      </c>
      <c r="N54" s="427">
        <f t="shared" si="38"/>
        <v>0</v>
      </c>
      <c r="O54" s="427">
        <f t="shared" si="38"/>
        <v>36</v>
      </c>
      <c r="P54" s="427">
        <f t="shared" si="38"/>
        <v>72</v>
      </c>
      <c r="Q54" s="427">
        <f>SUM(Q55:Q60)</f>
        <v>4</v>
      </c>
      <c r="R54" s="427">
        <f t="shared" ref="R54:S54" si="39">SUM(R55:R60)</f>
        <v>2</v>
      </c>
      <c r="S54" s="427">
        <f t="shared" si="39"/>
        <v>6</v>
      </c>
      <c r="T54" s="427">
        <f t="shared" si="38"/>
        <v>0</v>
      </c>
      <c r="U54" s="427">
        <f t="shared" si="38"/>
        <v>0</v>
      </c>
      <c r="V54" s="427">
        <f t="shared" si="38"/>
        <v>0</v>
      </c>
      <c r="W54" s="427">
        <f t="shared" si="38"/>
        <v>0</v>
      </c>
      <c r="X54" s="427">
        <f t="shared" si="38"/>
        <v>0</v>
      </c>
      <c r="Y54" s="427">
        <f t="shared" si="38"/>
        <v>0</v>
      </c>
      <c r="Z54" s="427">
        <f t="shared" si="38"/>
        <v>0</v>
      </c>
      <c r="AA54" s="427">
        <f t="shared" si="38"/>
        <v>0</v>
      </c>
      <c r="AB54" s="427">
        <f>SUM(AB55:AB59)</f>
        <v>332</v>
      </c>
      <c r="AC54" s="427">
        <f t="shared" ref="AC54:AE54" si="40">SUM(AC55:AC59)</f>
        <v>0</v>
      </c>
      <c r="AD54" s="427">
        <f t="shared" si="40"/>
        <v>0</v>
      </c>
      <c r="AE54" s="427">
        <f t="shared" si="40"/>
        <v>0</v>
      </c>
    </row>
    <row r="55" spans="1:33" s="84" customFormat="1" ht="30" customHeight="1" thickBot="1" x14ac:dyDescent="0.25">
      <c r="A55" s="107" t="s">
        <v>254</v>
      </c>
      <c r="B55" s="183" t="s">
        <v>304</v>
      </c>
      <c r="C55" s="474"/>
      <c r="D55" s="475"/>
      <c r="E55" s="475">
        <v>5</v>
      </c>
      <c r="F55" s="475"/>
      <c r="G55" s="267"/>
      <c r="H55" s="226">
        <f t="shared" ref="H55" si="41">J55+I55+S55+R55+Q55</f>
        <v>72</v>
      </c>
      <c r="I55" s="193">
        <f t="shared" ref="I55" si="42">W55+Y55+AA55+AC55</f>
        <v>0</v>
      </c>
      <c r="J55" s="190">
        <f>X55+Z55+AB55+AD55</f>
        <v>72</v>
      </c>
      <c r="K55" s="191">
        <f t="shared" ref="K55" si="43">M55</f>
        <v>38</v>
      </c>
      <c r="L55" s="190">
        <f>J55-M55</f>
        <v>34</v>
      </c>
      <c r="M55" s="192">
        <v>38</v>
      </c>
      <c r="N55" s="174"/>
      <c r="O55" s="174"/>
      <c r="P55" s="174"/>
      <c r="Q55" s="174"/>
      <c r="R55" s="174"/>
      <c r="S55" s="174"/>
      <c r="T55" s="267"/>
      <c r="U55" s="291"/>
      <c r="V55" s="304"/>
      <c r="W55" s="291"/>
      <c r="X55" s="174"/>
      <c r="Y55" s="174"/>
      <c r="Z55" s="304"/>
      <c r="AA55" s="174"/>
      <c r="AB55" s="304">
        <v>72</v>
      </c>
      <c r="AC55" s="174"/>
      <c r="AD55" s="290"/>
    </row>
    <row r="56" spans="1:33" s="84" customFormat="1" ht="30.75" customHeight="1" thickBot="1" x14ac:dyDescent="0.25">
      <c r="A56" s="107" t="s">
        <v>255</v>
      </c>
      <c r="B56" s="183" t="s">
        <v>305</v>
      </c>
      <c r="C56" s="476"/>
      <c r="D56" s="179"/>
      <c r="E56" s="629" t="s">
        <v>337</v>
      </c>
      <c r="F56" s="179"/>
      <c r="G56" s="268"/>
      <c r="H56" s="489">
        <f>J56+I56+S56+R56+Q56</f>
        <v>76</v>
      </c>
      <c r="I56" s="168">
        <f t="shared" ref="I56:I57" si="44">W56+Y56+AA56+AC56</f>
        <v>0</v>
      </c>
      <c r="J56" s="164">
        <f t="shared" ref="J56:J59" si="45">X56+Z56+AB56+AD56</f>
        <v>76</v>
      </c>
      <c r="K56" s="188">
        <f t="shared" ref="K56:K60" si="46">M56</f>
        <v>54</v>
      </c>
      <c r="L56" s="164">
        <f t="shared" ref="L56:L57" si="47">J56-M56</f>
        <v>22</v>
      </c>
      <c r="M56" s="195">
        <v>54</v>
      </c>
      <c r="N56" s="176"/>
      <c r="O56" s="176"/>
      <c r="P56" s="176"/>
      <c r="Q56" s="176"/>
      <c r="R56" s="176"/>
      <c r="S56" s="176"/>
      <c r="T56" s="268"/>
      <c r="U56" s="292"/>
      <c r="V56" s="305"/>
      <c r="W56" s="292"/>
      <c r="X56" s="176"/>
      <c r="Y56" s="176"/>
      <c r="Z56" s="305"/>
      <c r="AA56" s="292"/>
      <c r="AB56" s="176">
        <v>76</v>
      </c>
      <c r="AC56" s="176"/>
      <c r="AD56" s="247"/>
    </row>
    <row r="57" spans="1:33" s="84" customFormat="1" ht="28.5" customHeight="1" thickBot="1" x14ac:dyDescent="0.25">
      <c r="A57" s="363" t="s">
        <v>256</v>
      </c>
      <c r="B57" s="324" t="s">
        <v>306</v>
      </c>
      <c r="C57" s="477"/>
      <c r="D57" s="182"/>
      <c r="E57" s="628"/>
      <c r="F57" s="182"/>
      <c r="G57" s="269"/>
      <c r="H57" s="319">
        <f t="shared" ref="H57:H60" si="48">J57+I57+S57+R57+Q57</f>
        <v>76</v>
      </c>
      <c r="I57" s="206">
        <f t="shared" si="44"/>
        <v>0</v>
      </c>
      <c r="J57" s="203">
        <f t="shared" si="45"/>
        <v>76</v>
      </c>
      <c r="K57" s="238">
        <f t="shared" si="46"/>
        <v>54</v>
      </c>
      <c r="L57" s="203">
        <f t="shared" si="47"/>
        <v>22</v>
      </c>
      <c r="M57" s="239">
        <v>54</v>
      </c>
      <c r="N57" s="184"/>
      <c r="O57" s="184"/>
      <c r="P57" s="184"/>
      <c r="Q57" s="184"/>
      <c r="R57" s="184"/>
      <c r="S57" s="184"/>
      <c r="T57" s="269"/>
      <c r="U57" s="293"/>
      <c r="V57" s="306"/>
      <c r="W57" s="293"/>
      <c r="X57" s="184"/>
      <c r="Y57" s="184"/>
      <c r="Z57" s="306"/>
      <c r="AA57" s="293"/>
      <c r="AB57" s="184">
        <f>98-22</f>
        <v>76</v>
      </c>
      <c r="AC57" s="184"/>
      <c r="AD57" s="294"/>
    </row>
    <row r="58" spans="1:33" s="84" customFormat="1" ht="21.75" customHeight="1" thickBot="1" x14ac:dyDescent="0.3">
      <c r="A58" s="327" t="s">
        <v>257</v>
      </c>
      <c r="B58" s="364" t="s">
        <v>23</v>
      </c>
      <c r="C58" s="478"/>
      <c r="D58" s="479"/>
      <c r="E58" s="480">
        <v>5</v>
      </c>
      <c r="F58" s="479"/>
      <c r="G58" s="481"/>
      <c r="H58" s="330">
        <f t="shared" si="48"/>
        <v>36</v>
      </c>
      <c r="I58" s="365"/>
      <c r="J58" s="331">
        <f t="shared" si="45"/>
        <v>36</v>
      </c>
      <c r="K58" s="366">
        <f t="shared" si="46"/>
        <v>0</v>
      </c>
      <c r="L58" s="331"/>
      <c r="M58" s="367"/>
      <c r="N58" s="367"/>
      <c r="O58" s="367">
        <v>36</v>
      </c>
      <c r="P58" s="368"/>
      <c r="Q58" s="368"/>
      <c r="R58" s="368"/>
      <c r="S58" s="368"/>
      <c r="T58" s="369"/>
      <c r="U58" s="370"/>
      <c r="V58" s="371"/>
      <c r="W58" s="372"/>
      <c r="X58" s="373"/>
      <c r="Y58" s="373"/>
      <c r="Z58" s="374"/>
      <c r="AA58" s="375"/>
      <c r="AB58" s="368">
        <v>36</v>
      </c>
      <c r="AC58" s="373"/>
      <c r="AD58" s="376"/>
    </row>
    <row r="59" spans="1:33" s="84" customFormat="1" ht="20.25" customHeight="1" thickBot="1" x14ac:dyDescent="0.3">
      <c r="A59" s="381" t="s">
        <v>258</v>
      </c>
      <c r="B59" s="382" t="s">
        <v>25</v>
      </c>
      <c r="C59" s="422"/>
      <c r="D59" s="423"/>
      <c r="E59" s="423">
        <v>5</v>
      </c>
      <c r="F59" s="423"/>
      <c r="G59" s="386"/>
      <c r="H59" s="351">
        <f t="shared" si="48"/>
        <v>72</v>
      </c>
      <c r="I59" s="383"/>
      <c r="J59" s="353">
        <f t="shared" si="45"/>
        <v>72</v>
      </c>
      <c r="K59" s="384">
        <f t="shared" si="46"/>
        <v>0</v>
      </c>
      <c r="L59" s="353"/>
      <c r="M59" s="385"/>
      <c r="N59" s="385"/>
      <c r="O59" s="385"/>
      <c r="P59" s="385">
        <v>72</v>
      </c>
      <c r="Q59" s="385"/>
      <c r="R59" s="385"/>
      <c r="S59" s="385"/>
      <c r="T59" s="386"/>
      <c r="U59" s="387"/>
      <c r="V59" s="388"/>
      <c r="W59" s="387"/>
      <c r="X59" s="385"/>
      <c r="Y59" s="385"/>
      <c r="Z59" s="389"/>
      <c r="AA59" s="390"/>
      <c r="AB59" s="391">
        <f>108-36</f>
        <v>72</v>
      </c>
      <c r="AC59" s="385"/>
      <c r="AD59" s="392"/>
    </row>
    <row r="60" spans="1:33" s="84" customFormat="1" ht="18.75" customHeight="1" thickBot="1" x14ac:dyDescent="0.25">
      <c r="A60" s="400" t="s">
        <v>323</v>
      </c>
      <c r="B60" s="472" t="s">
        <v>214</v>
      </c>
      <c r="C60" s="482">
        <v>5</v>
      </c>
      <c r="D60" s="483"/>
      <c r="E60" s="483"/>
      <c r="F60" s="483"/>
      <c r="G60" s="407"/>
      <c r="H60" s="401">
        <f t="shared" si="48"/>
        <v>12</v>
      </c>
      <c r="I60" s="402"/>
      <c r="J60" s="403"/>
      <c r="K60" s="404">
        <f t="shared" si="46"/>
        <v>0</v>
      </c>
      <c r="L60" s="403"/>
      <c r="M60" s="405"/>
      <c r="N60" s="405"/>
      <c r="O60" s="405"/>
      <c r="P60" s="405"/>
      <c r="Q60" s="402">
        <v>4</v>
      </c>
      <c r="R60" s="403">
        <v>2</v>
      </c>
      <c r="S60" s="406">
        <v>6</v>
      </c>
      <c r="T60" s="407"/>
      <c r="U60" s="408"/>
      <c r="V60" s="409"/>
      <c r="W60" s="408"/>
      <c r="X60" s="405"/>
      <c r="Y60" s="405"/>
      <c r="Z60" s="410"/>
      <c r="AA60" s="408"/>
      <c r="AB60" s="411"/>
      <c r="AC60" s="405"/>
      <c r="AD60" s="412"/>
    </row>
    <row r="61" spans="1:33" s="84" customFormat="1" ht="45.75" customHeight="1" thickBot="1" x14ac:dyDescent="0.2">
      <c r="A61" s="395" t="s">
        <v>278</v>
      </c>
      <c r="B61" s="396" t="s">
        <v>340</v>
      </c>
      <c r="C61" s="397">
        <v>1</v>
      </c>
      <c r="D61" s="398"/>
      <c r="E61" s="398">
        <v>3</v>
      </c>
      <c r="F61" s="399"/>
      <c r="G61" s="221">
        <v>1</v>
      </c>
      <c r="H61" s="196">
        <f>H62+H63+H64</f>
        <v>286</v>
      </c>
      <c r="I61" s="196">
        <f t="shared" ref="I61:AD61" si="49">I62+I63+I64</f>
        <v>14</v>
      </c>
      <c r="J61" s="196">
        <f t="shared" si="49"/>
        <v>260</v>
      </c>
      <c r="K61" s="196">
        <f t="shared" si="49"/>
        <v>58</v>
      </c>
      <c r="L61" s="196">
        <f t="shared" si="49"/>
        <v>58</v>
      </c>
      <c r="M61" s="196">
        <f t="shared" si="49"/>
        <v>58</v>
      </c>
      <c r="N61" s="196">
        <f t="shared" si="49"/>
        <v>0</v>
      </c>
      <c r="O61" s="196">
        <f t="shared" si="49"/>
        <v>0</v>
      </c>
      <c r="P61" s="196">
        <f t="shared" si="49"/>
        <v>144</v>
      </c>
      <c r="Q61" s="196">
        <f t="shared" si="49"/>
        <v>4</v>
      </c>
      <c r="R61" s="196">
        <f t="shared" si="49"/>
        <v>2</v>
      </c>
      <c r="S61" s="196">
        <f t="shared" si="49"/>
        <v>6</v>
      </c>
      <c r="T61" s="196">
        <f t="shared" si="49"/>
        <v>0</v>
      </c>
      <c r="U61" s="196">
        <f t="shared" si="49"/>
        <v>0</v>
      </c>
      <c r="V61" s="196">
        <f t="shared" si="49"/>
        <v>0</v>
      </c>
      <c r="W61" s="196">
        <f t="shared" si="49"/>
        <v>0</v>
      </c>
      <c r="X61" s="196">
        <f t="shared" si="49"/>
        <v>0</v>
      </c>
      <c r="Y61" s="196">
        <f t="shared" si="49"/>
        <v>0</v>
      </c>
      <c r="Z61" s="196">
        <f t="shared" si="49"/>
        <v>0</v>
      </c>
      <c r="AA61" s="196">
        <f t="shared" si="49"/>
        <v>0</v>
      </c>
      <c r="AB61" s="196">
        <f t="shared" si="49"/>
        <v>0</v>
      </c>
      <c r="AC61" s="196">
        <f t="shared" si="49"/>
        <v>14</v>
      </c>
      <c r="AD61" s="196">
        <f t="shared" si="49"/>
        <v>260</v>
      </c>
      <c r="AE61" s="196" t="e">
        <f>AE62+#REF!+AE63+AE64</f>
        <v>#REF!</v>
      </c>
    </row>
    <row r="62" spans="1:33" s="84" customFormat="1" ht="26.25" customHeight="1" thickBot="1" x14ac:dyDescent="0.2">
      <c r="A62" s="429" t="s">
        <v>259</v>
      </c>
      <c r="B62" s="413" t="s">
        <v>307</v>
      </c>
      <c r="C62" s="414"/>
      <c r="D62" s="415"/>
      <c r="E62" s="415">
        <v>6</v>
      </c>
      <c r="F62" s="415"/>
      <c r="G62" s="416">
        <v>5</v>
      </c>
      <c r="H62" s="417">
        <f t="shared" ref="H62" si="50">J62+I62+S62+R62+Q62</f>
        <v>130</v>
      </c>
      <c r="I62" s="206">
        <f t="shared" ref="I62" si="51">W62+Y62+AA62+AC62</f>
        <v>14</v>
      </c>
      <c r="J62" s="203">
        <f t="shared" ref="J62" si="52">X62+Z62+AB62+AD62</f>
        <v>116</v>
      </c>
      <c r="K62" s="238">
        <f t="shared" ref="K62" si="53">M62</f>
        <v>58</v>
      </c>
      <c r="L62" s="203">
        <f t="shared" ref="L62" si="54">J62-M62</f>
        <v>58</v>
      </c>
      <c r="M62" s="182">
        <v>58</v>
      </c>
      <c r="N62" s="415"/>
      <c r="O62" s="380"/>
      <c r="P62" s="380"/>
      <c r="Q62" s="380"/>
      <c r="R62" s="380"/>
      <c r="S62" s="380"/>
      <c r="T62" s="377"/>
      <c r="U62" s="378"/>
      <c r="V62" s="379"/>
      <c r="W62" s="378"/>
      <c r="X62" s="380"/>
      <c r="Y62" s="380"/>
      <c r="Z62" s="379"/>
      <c r="AA62" s="378"/>
      <c r="AB62" s="380"/>
      <c r="AC62" s="380">
        <v>14</v>
      </c>
      <c r="AD62" s="379">
        <v>116</v>
      </c>
    </row>
    <row r="63" spans="1:33" s="84" customFormat="1" ht="24.75" customHeight="1" thickBot="1" x14ac:dyDescent="0.3">
      <c r="A63" s="420" t="s">
        <v>279</v>
      </c>
      <c r="B63" s="421" t="s">
        <v>25</v>
      </c>
      <c r="C63" s="422"/>
      <c r="D63" s="423"/>
      <c r="E63" s="423">
        <v>6</v>
      </c>
      <c r="F63" s="423"/>
      <c r="G63" s="424"/>
      <c r="H63" s="351">
        <f t="shared" ref="H63" si="55">J63+I63+S63+R63+Q63</f>
        <v>144</v>
      </c>
      <c r="I63" s="383"/>
      <c r="J63" s="353">
        <f t="shared" ref="J63" si="56">X63+Z63+AB63+AD63</f>
        <v>144</v>
      </c>
      <c r="K63" s="384"/>
      <c r="L63" s="353"/>
      <c r="M63" s="425"/>
      <c r="N63" s="423"/>
      <c r="O63" s="385"/>
      <c r="P63" s="385">
        <v>144</v>
      </c>
      <c r="Q63" s="391"/>
      <c r="R63" s="391"/>
      <c r="S63" s="391"/>
      <c r="T63" s="386"/>
      <c r="U63" s="387"/>
      <c r="V63" s="388"/>
      <c r="W63" s="387"/>
      <c r="X63" s="385"/>
      <c r="Y63" s="385"/>
      <c r="Z63" s="388"/>
      <c r="AA63" s="426"/>
      <c r="AB63" s="385"/>
      <c r="AC63" s="385"/>
      <c r="AD63" s="388">
        <f>108+36</f>
        <v>144</v>
      </c>
      <c r="AG63" s="84" t="s">
        <v>224</v>
      </c>
    </row>
    <row r="64" spans="1:33" s="84" customFormat="1" ht="16.5" customHeight="1" x14ac:dyDescent="0.25">
      <c r="A64" s="418" t="s">
        <v>322</v>
      </c>
      <c r="B64" s="419" t="s">
        <v>249</v>
      </c>
      <c r="C64" s="473">
        <v>6</v>
      </c>
      <c r="D64" s="124"/>
      <c r="E64" s="124"/>
      <c r="F64" s="124"/>
      <c r="G64" s="125"/>
      <c r="H64" s="227">
        <v>12</v>
      </c>
      <c r="I64" s="126"/>
      <c r="J64" s="64"/>
      <c r="K64" s="64"/>
      <c r="L64" s="64"/>
      <c r="M64" s="64"/>
      <c r="N64" s="124"/>
      <c r="O64" s="122"/>
      <c r="P64" s="122"/>
      <c r="Q64" s="193">
        <v>4</v>
      </c>
      <c r="R64" s="190">
        <v>2</v>
      </c>
      <c r="S64" s="194">
        <v>6</v>
      </c>
      <c r="T64" s="270"/>
      <c r="U64" s="307"/>
      <c r="V64" s="308"/>
      <c r="W64" s="307"/>
      <c r="X64" s="122"/>
      <c r="Y64" s="122"/>
      <c r="Z64" s="308"/>
      <c r="AA64" s="295"/>
      <c r="AB64" s="127"/>
      <c r="AC64" s="122"/>
      <c r="AD64" s="296"/>
    </row>
    <row r="65" spans="1:30" s="97" customFormat="1" ht="27" customHeight="1" thickBot="1" x14ac:dyDescent="0.3">
      <c r="A65" s="110" t="s">
        <v>328</v>
      </c>
      <c r="B65" s="393" t="s">
        <v>326</v>
      </c>
      <c r="C65" s="459"/>
      <c r="D65" s="460"/>
      <c r="E65" s="460">
        <v>6</v>
      </c>
      <c r="F65" s="460"/>
      <c r="G65" s="461"/>
      <c r="H65" s="462">
        <v>144</v>
      </c>
      <c r="I65" s="463"/>
      <c r="J65" s="464"/>
      <c r="K65" s="464"/>
      <c r="L65" s="464"/>
      <c r="M65" s="464"/>
      <c r="N65" s="460"/>
      <c r="O65" s="465"/>
      <c r="P65" s="465">
        <v>144</v>
      </c>
      <c r="Q65" s="465"/>
      <c r="R65" s="465"/>
      <c r="S65" s="465"/>
      <c r="T65" s="466"/>
      <c r="U65" s="467"/>
      <c r="V65" s="468"/>
      <c r="W65" s="467"/>
      <c r="X65" s="465"/>
      <c r="Y65" s="465"/>
      <c r="Z65" s="468"/>
      <c r="AA65" s="469"/>
      <c r="AB65" s="470"/>
      <c r="AC65" s="465"/>
      <c r="AD65" s="471">
        <v>144</v>
      </c>
    </row>
    <row r="66" spans="1:30" s="97" customFormat="1" ht="28.5" customHeight="1" thickBot="1" x14ac:dyDescent="0.25">
      <c r="A66" s="394" t="s">
        <v>325</v>
      </c>
      <c r="B66" s="502" t="s">
        <v>327</v>
      </c>
      <c r="C66" s="111"/>
      <c r="D66" s="111"/>
      <c r="E66" s="111"/>
      <c r="F66" s="111"/>
      <c r="G66" s="222"/>
      <c r="H66" s="228">
        <v>216</v>
      </c>
      <c r="I66" s="453"/>
      <c r="J66" s="454"/>
      <c r="K66" s="454"/>
      <c r="L66" s="454"/>
      <c r="M66" s="454"/>
      <c r="N66" s="454"/>
      <c r="O66" s="455"/>
      <c r="P66" s="455"/>
      <c r="Q66" s="455"/>
      <c r="R66" s="455"/>
      <c r="S66" s="455"/>
      <c r="T66" s="456">
        <v>216</v>
      </c>
      <c r="U66" s="457"/>
      <c r="V66" s="458"/>
      <c r="W66" s="457"/>
      <c r="X66" s="455"/>
      <c r="Y66" s="455"/>
      <c r="Z66" s="458"/>
      <c r="AA66" s="457"/>
      <c r="AB66" s="455"/>
      <c r="AC66" s="455"/>
      <c r="AD66" s="458">
        <v>216</v>
      </c>
    </row>
    <row r="67" spans="1:30" s="84" customFormat="1" ht="12.75" customHeight="1" thickBot="1" x14ac:dyDescent="0.2">
      <c r="A67" s="590"/>
      <c r="B67" s="591"/>
      <c r="C67" s="591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2"/>
      <c r="O67" s="568" t="s">
        <v>170</v>
      </c>
      <c r="P67" s="568"/>
      <c r="Q67" s="568"/>
      <c r="R67" s="568"/>
      <c r="S67" s="568"/>
      <c r="T67" s="568"/>
      <c r="U67" s="112">
        <v>612</v>
      </c>
      <c r="V67" s="112">
        <v>792</v>
      </c>
      <c r="W67" s="112"/>
      <c r="X67" s="112">
        <f>W8+X8</f>
        <v>576</v>
      </c>
      <c r="Y67" s="112"/>
      <c r="Z67" s="112">
        <f>Y8+Z8</f>
        <v>828</v>
      </c>
      <c r="AA67" s="112"/>
      <c r="AB67" s="112">
        <f>AA8+AB8</f>
        <v>576</v>
      </c>
      <c r="AC67" s="112"/>
      <c r="AD67" s="112">
        <f>AC8+AD8</f>
        <v>828</v>
      </c>
    </row>
    <row r="68" spans="1:30" s="84" customFormat="1" ht="12.75" customHeight="1" thickBot="1" x14ac:dyDescent="0.2">
      <c r="A68" s="593"/>
      <c r="B68" s="594"/>
      <c r="C68" s="594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  <c r="O68" s="568" t="s">
        <v>171</v>
      </c>
      <c r="P68" s="568"/>
      <c r="Q68" s="568"/>
      <c r="R68" s="568"/>
      <c r="S68" s="568"/>
      <c r="T68" s="568"/>
      <c r="U68" s="112"/>
      <c r="V68" s="112">
        <v>72</v>
      </c>
      <c r="W68" s="112"/>
      <c r="X68" s="112">
        <v>36</v>
      </c>
      <c r="Y68" s="112"/>
      <c r="Z68" s="112">
        <v>36</v>
      </c>
      <c r="AA68" s="112"/>
      <c r="AB68" s="112">
        <v>36</v>
      </c>
      <c r="AC68" s="112"/>
      <c r="AD68" s="112">
        <v>36</v>
      </c>
    </row>
    <row r="69" spans="1:30" s="84" customFormat="1" ht="13.5" thickBot="1" x14ac:dyDescent="0.2">
      <c r="A69" s="593"/>
      <c r="B69" s="594"/>
      <c r="C69" s="594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O69" s="568" t="s">
        <v>172</v>
      </c>
      <c r="P69" s="568"/>
      <c r="Q69" s="568"/>
      <c r="R69" s="568"/>
      <c r="S69" s="568"/>
      <c r="T69" s="568"/>
      <c r="U69" s="112"/>
      <c r="V69" s="112"/>
      <c r="W69" s="112"/>
      <c r="X69" s="112"/>
      <c r="Y69" s="112"/>
      <c r="Z69" s="112">
        <f>Z51</f>
        <v>72</v>
      </c>
      <c r="AA69" s="112"/>
      <c r="AB69" s="112">
        <f>AB58</f>
        <v>36</v>
      </c>
      <c r="AC69" s="112"/>
      <c r="AD69" s="112"/>
    </row>
    <row r="70" spans="1:30" s="84" customFormat="1" ht="17.25" customHeight="1" thickBot="1" x14ac:dyDescent="0.2">
      <c r="A70" s="593"/>
      <c r="B70" s="594"/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  <c r="O70" s="568" t="s">
        <v>173</v>
      </c>
      <c r="P70" s="568"/>
      <c r="Q70" s="568"/>
      <c r="R70" s="568"/>
      <c r="S70" s="568"/>
      <c r="T70" s="568"/>
      <c r="U70" s="112"/>
      <c r="V70" s="112"/>
      <c r="W70" s="112"/>
      <c r="X70" s="112">
        <f>X52</f>
        <v>72</v>
      </c>
      <c r="Y70" s="112"/>
      <c r="Z70" s="112">
        <f>Z52</f>
        <v>108</v>
      </c>
      <c r="AA70" s="112"/>
      <c r="AB70" s="112">
        <f>AB59</f>
        <v>72</v>
      </c>
      <c r="AC70" s="112"/>
      <c r="AD70" s="112">
        <f>AD63</f>
        <v>144</v>
      </c>
    </row>
    <row r="71" spans="1:30" s="84" customFormat="1" ht="13.5" thickBot="1" x14ac:dyDescent="0.2">
      <c r="A71" s="593"/>
      <c r="B71" s="594"/>
      <c r="C71" s="594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5"/>
      <c r="O71" s="568" t="s">
        <v>174</v>
      </c>
      <c r="P71" s="568"/>
      <c r="Q71" s="568"/>
      <c r="R71" s="568"/>
      <c r="S71" s="568"/>
      <c r="T71" s="568"/>
      <c r="U71" s="112"/>
      <c r="V71" s="112">
        <v>4</v>
      </c>
      <c r="W71" s="112"/>
      <c r="X71" s="112">
        <f>(C26+C35+C36)/3</f>
        <v>3</v>
      </c>
      <c r="Y71" s="112"/>
      <c r="Z71" s="112">
        <f>(C34+C53+C38)/4</f>
        <v>3</v>
      </c>
      <c r="AA71" s="112"/>
      <c r="AB71" s="112">
        <f>(C41+C60+C40)/5</f>
        <v>3</v>
      </c>
      <c r="AC71" s="112"/>
      <c r="AD71" s="112">
        <f>(C27+C37+C64)/6</f>
        <v>3</v>
      </c>
    </row>
    <row r="72" spans="1:30" s="84" customFormat="1" ht="13.5" thickBot="1" x14ac:dyDescent="0.2">
      <c r="A72" s="593"/>
      <c r="B72" s="594"/>
      <c r="C72" s="594"/>
      <c r="D72" s="594"/>
      <c r="E72" s="594"/>
      <c r="F72" s="594"/>
      <c r="G72" s="594"/>
      <c r="H72" s="594"/>
      <c r="I72" s="594"/>
      <c r="J72" s="594"/>
      <c r="K72" s="594"/>
      <c r="L72" s="594"/>
      <c r="M72" s="594"/>
      <c r="N72" s="595"/>
      <c r="O72" s="568" t="s">
        <v>175</v>
      </c>
      <c r="P72" s="568"/>
      <c r="Q72" s="568"/>
      <c r="R72" s="568"/>
      <c r="S72" s="568"/>
      <c r="T72" s="568"/>
      <c r="U72" s="112">
        <v>1</v>
      </c>
      <c r="V72" s="112"/>
      <c r="W72" s="112"/>
      <c r="X72" s="112"/>
      <c r="Y72" s="112"/>
      <c r="Z72" s="112"/>
      <c r="AA72" s="112"/>
      <c r="AB72" s="112"/>
      <c r="AC72" s="112"/>
      <c r="AD72" s="112"/>
    </row>
    <row r="73" spans="1:30" s="84" customFormat="1" ht="13.5" customHeight="1" thickBot="1" x14ac:dyDescent="0.2">
      <c r="A73" s="593"/>
      <c r="B73" s="594"/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4"/>
      <c r="N73" s="595"/>
      <c r="O73" s="568" t="s">
        <v>182</v>
      </c>
      <c r="P73" s="568"/>
      <c r="Q73" s="568"/>
      <c r="R73" s="568"/>
      <c r="S73" s="568"/>
      <c r="T73" s="568"/>
      <c r="U73" s="112">
        <v>1</v>
      </c>
      <c r="V73" s="112">
        <v>7</v>
      </c>
      <c r="W73" s="112"/>
      <c r="X73" s="112">
        <f>(E30+E31+E39+E42)/3</f>
        <v>4</v>
      </c>
      <c r="Y73" s="112"/>
      <c r="Z73" s="112">
        <f>(E28+E32+E46+4+E51+E52)/4</f>
        <v>6</v>
      </c>
      <c r="AA73" s="112"/>
      <c r="AB73" s="112">
        <f>(E43+E44+E55+5+E58+E59)/5</f>
        <v>6</v>
      </c>
      <c r="AC73" s="112"/>
      <c r="AD73" s="112">
        <f>(E62+E63+E65+E45)/6</f>
        <v>4</v>
      </c>
    </row>
    <row r="74" spans="1:30" s="84" customFormat="1" ht="14.25" customHeight="1" thickBot="1" x14ac:dyDescent="0.2">
      <c r="A74" s="596"/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8"/>
      <c r="O74" s="567" t="s">
        <v>222</v>
      </c>
      <c r="P74" s="567"/>
      <c r="Q74" s="567"/>
      <c r="R74" s="567"/>
      <c r="S74" s="567"/>
      <c r="T74" s="56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3.5" customHeight="1" thickBot="1" x14ac:dyDescent="0.2">
      <c r="A75" s="599"/>
      <c r="B75" s="600"/>
      <c r="C75" s="600"/>
      <c r="D75" s="600"/>
      <c r="E75" s="600"/>
      <c r="F75" s="600"/>
      <c r="G75" s="600"/>
      <c r="H75" s="600"/>
      <c r="I75" s="600"/>
      <c r="J75" s="600"/>
      <c r="K75" s="600"/>
      <c r="L75" s="600"/>
      <c r="M75" s="600"/>
      <c r="N75" s="601"/>
      <c r="O75" s="567" t="s">
        <v>187</v>
      </c>
      <c r="P75" s="567"/>
      <c r="Q75" s="567"/>
      <c r="R75" s="567"/>
      <c r="S75" s="567"/>
      <c r="T75" s="56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81" spans="4:30" x14ac:dyDescent="0.15">
      <c r="V81" s="65"/>
      <c r="W81" s="65"/>
      <c r="X81" s="65"/>
      <c r="Y81" s="65"/>
      <c r="Z81" s="65"/>
      <c r="AA81" s="65"/>
      <c r="AB81" s="65"/>
      <c r="AC81" s="65"/>
      <c r="AD81" s="65"/>
    </row>
    <row r="82" spans="4:30" ht="12.75" x14ac:dyDescent="0.15">
      <c r="V82" s="19"/>
      <c r="W82" s="19"/>
      <c r="X82" s="19"/>
      <c r="Y82" s="19"/>
      <c r="Z82" s="19"/>
      <c r="AA82" s="19"/>
      <c r="AB82" s="19"/>
      <c r="AC82" s="19"/>
      <c r="AD82" s="19"/>
    </row>
    <row r="83" spans="4:30" x14ac:dyDescent="0.15"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</row>
    <row r="84" spans="4:30" ht="15.75" x14ac:dyDescent="0.2">
      <c r="D84" s="65"/>
      <c r="E84" s="65"/>
      <c r="F84" s="113"/>
      <c r="G84" s="65"/>
      <c r="H84" s="72"/>
      <c r="I84" s="65"/>
      <c r="J84" s="114"/>
      <c r="K84" s="65"/>
      <c r="L84" s="66"/>
      <c r="M84" s="65"/>
      <c r="N84" s="66"/>
      <c r="O84" s="65"/>
      <c r="P84" s="67"/>
      <c r="Q84" s="65"/>
      <c r="R84" s="66"/>
      <c r="S84" s="65"/>
      <c r="T84" s="66"/>
      <c r="U84" s="65"/>
      <c r="V84" s="66"/>
      <c r="W84" s="65"/>
      <c r="X84" s="65"/>
      <c r="Y84" s="65"/>
    </row>
    <row r="85" spans="4:30" ht="15.75" x14ac:dyDescent="0.2">
      <c r="D85" s="65"/>
      <c r="E85" s="65"/>
      <c r="F85" s="113"/>
      <c r="G85" s="65"/>
      <c r="H85" s="72"/>
      <c r="I85" s="65"/>
      <c r="J85" s="114"/>
      <c r="K85" s="65"/>
      <c r="L85" s="68"/>
      <c r="M85" s="65"/>
      <c r="N85" s="69"/>
      <c r="O85" s="65"/>
      <c r="P85" s="69"/>
      <c r="Q85" s="65"/>
      <c r="R85" s="66"/>
      <c r="S85" s="65"/>
      <c r="T85" s="66"/>
      <c r="U85" s="65"/>
      <c r="V85" s="66"/>
      <c r="W85" s="65"/>
      <c r="X85" s="65"/>
      <c r="Y85" s="65"/>
    </row>
    <row r="86" spans="4:30" ht="15.75" x14ac:dyDescent="0.2">
      <c r="D86" s="65"/>
      <c r="E86" s="65"/>
      <c r="F86" s="113"/>
      <c r="G86" s="65"/>
      <c r="H86" s="72"/>
      <c r="I86" s="65"/>
      <c r="J86" s="114"/>
      <c r="K86" s="65"/>
      <c r="L86" s="115"/>
      <c r="M86" s="65"/>
      <c r="N86" s="69"/>
      <c r="O86" s="65"/>
      <c r="P86" s="69"/>
      <c r="Q86" s="65"/>
      <c r="R86" s="69"/>
      <c r="S86" s="65"/>
      <c r="T86" s="66"/>
      <c r="U86" s="65"/>
      <c r="V86" s="66"/>
      <c r="W86" s="65"/>
      <c r="X86" s="65"/>
      <c r="Y86" s="65"/>
    </row>
    <row r="87" spans="4:30" ht="15.75" x14ac:dyDescent="0.2">
      <c r="D87" s="65"/>
      <c r="E87" s="65"/>
      <c r="F87" s="113"/>
      <c r="G87" s="65"/>
      <c r="H87" s="72"/>
      <c r="I87" s="65"/>
      <c r="J87" s="114"/>
      <c r="K87" s="65"/>
      <c r="L87" s="66"/>
      <c r="M87" s="65"/>
      <c r="N87" s="69"/>
      <c r="O87" s="65"/>
      <c r="P87" s="69"/>
      <c r="Q87" s="65"/>
      <c r="R87" s="66"/>
      <c r="S87" s="65"/>
      <c r="T87" s="66"/>
      <c r="U87" s="65"/>
      <c r="V87" s="66"/>
      <c r="W87" s="65"/>
      <c r="X87" s="65"/>
      <c r="Y87" s="65"/>
    </row>
    <row r="88" spans="4:30" ht="15.75" x14ac:dyDescent="0.2">
      <c r="D88" s="65"/>
      <c r="E88" s="65"/>
      <c r="F88" s="113"/>
      <c r="G88" s="65"/>
      <c r="H88" s="72"/>
      <c r="I88" s="65"/>
      <c r="J88" s="114"/>
      <c r="K88" s="65"/>
      <c r="L88" s="66"/>
      <c r="M88" s="65"/>
      <c r="N88" s="65"/>
      <c r="O88" s="65"/>
      <c r="P88" s="69"/>
      <c r="Q88" s="65"/>
      <c r="R88" s="66"/>
      <c r="S88" s="65"/>
      <c r="T88" s="66"/>
      <c r="U88" s="65"/>
      <c r="V88" s="66"/>
      <c r="W88" s="65"/>
      <c r="X88" s="65"/>
      <c r="Y88" s="65"/>
    </row>
    <row r="89" spans="4:30" ht="15.75" x14ac:dyDescent="0.2">
      <c r="D89" s="65"/>
      <c r="E89" s="65"/>
      <c r="F89" s="113"/>
      <c r="G89" s="65"/>
      <c r="H89" s="72"/>
      <c r="I89" s="65"/>
      <c r="J89" s="114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</row>
    <row r="90" spans="4:30" ht="15.75" x14ac:dyDescent="0.2">
      <c r="D90" s="65"/>
      <c r="E90" s="65"/>
      <c r="F90" s="113"/>
      <c r="G90" s="65"/>
      <c r="H90" s="72"/>
      <c r="I90" s="65"/>
      <c r="J90" s="114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</row>
    <row r="91" spans="4:30" ht="15.75" x14ac:dyDescent="0.2">
      <c r="D91" s="65"/>
      <c r="E91" s="65"/>
      <c r="F91" s="113"/>
      <c r="G91" s="65"/>
      <c r="H91" s="65"/>
      <c r="I91" s="65"/>
      <c r="J91" s="114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</row>
    <row r="92" spans="4:30" ht="15.75" x14ac:dyDescent="0.15">
      <c r="D92" s="65"/>
      <c r="E92" s="65"/>
      <c r="F92" s="113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</row>
    <row r="93" spans="4:30" ht="15.75" x14ac:dyDescent="0.15">
      <c r="D93" s="65"/>
      <c r="E93" s="65"/>
      <c r="F93" s="113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</row>
    <row r="94" spans="4:30" ht="15.75" x14ac:dyDescent="0.15">
      <c r="D94" s="65"/>
      <c r="E94" s="65"/>
      <c r="F94" s="113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</row>
    <row r="95" spans="4:30" ht="15.75" x14ac:dyDescent="0.15">
      <c r="D95" s="65"/>
      <c r="E95" s="65"/>
      <c r="F95" s="113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</row>
    <row r="96" spans="4:30" ht="15.75" x14ac:dyDescent="0.15">
      <c r="D96" s="65"/>
      <c r="E96" s="65"/>
      <c r="F96" s="113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</row>
    <row r="97" spans="4:25" ht="15.75" x14ac:dyDescent="0.15">
      <c r="D97" s="65"/>
      <c r="E97" s="65"/>
      <c r="F97" s="113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</row>
    <row r="98" spans="4:25" ht="12.75" x14ac:dyDescent="0.15">
      <c r="D98" s="65"/>
      <c r="E98" s="65"/>
      <c r="F98" s="116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</row>
    <row r="99" spans="4:25" x14ac:dyDescent="0.15"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</row>
    <row r="104" spans="4:25" ht="12.75" x14ac:dyDescent="0.2">
      <c r="K104" s="70"/>
      <c r="L104" s="70"/>
      <c r="M104" s="71"/>
      <c r="N104" s="71"/>
      <c r="O104" s="117"/>
      <c r="P104" s="117"/>
      <c r="Q104" s="117"/>
      <c r="R104" s="117"/>
    </row>
    <row r="105" spans="4:25" ht="12.75" x14ac:dyDescent="0.2">
      <c r="K105" s="70"/>
      <c r="L105" s="70"/>
      <c r="M105" s="72"/>
      <c r="N105" s="72"/>
      <c r="O105" s="117"/>
      <c r="P105" s="117"/>
      <c r="Q105" s="117"/>
      <c r="R105" s="117"/>
    </row>
    <row r="106" spans="4:25" ht="12.75" x14ac:dyDescent="0.2">
      <c r="K106" s="70"/>
      <c r="L106" s="70"/>
      <c r="M106" s="72"/>
      <c r="N106" s="72"/>
      <c r="O106" s="117"/>
      <c r="P106" s="117"/>
      <c r="Q106" s="117"/>
      <c r="R106" s="117"/>
    </row>
    <row r="107" spans="4:25" ht="12.75" x14ac:dyDescent="0.2">
      <c r="K107" s="70"/>
      <c r="L107" s="70"/>
      <c r="M107" s="72"/>
      <c r="N107" s="72"/>
      <c r="O107" s="117"/>
      <c r="P107" s="117"/>
      <c r="Q107" s="117"/>
      <c r="R107" s="72"/>
    </row>
    <row r="108" spans="4:25" ht="12.75" x14ac:dyDescent="0.2">
      <c r="K108" s="67"/>
      <c r="L108" s="71"/>
      <c r="M108" s="71"/>
      <c r="N108" s="71"/>
      <c r="O108" s="73"/>
      <c r="P108" s="73"/>
      <c r="Q108" s="69"/>
      <c r="R108" s="72"/>
    </row>
    <row r="109" spans="4:25" ht="12.75" x14ac:dyDescent="0.2">
      <c r="K109" s="67"/>
      <c r="L109" s="71"/>
      <c r="M109" s="71"/>
      <c r="N109" s="118"/>
      <c r="O109" s="118"/>
      <c r="P109" s="118"/>
      <c r="Q109" s="118"/>
      <c r="R109" s="72"/>
    </row>
    <row r="110" spans="4:25" ht="12.75" x14ac:dyDescent="0.2">
      <c r="K110" s="67"/>
      <c r="L110" s="71"/>
      <c r="M110" s="71"/>
      <c r="N110" s="69"/>
      <c r="O110" s="117"/>
      <c r="P110" s="117"/>
      <c r="Q110" s="69"/>
      <c r="R110" s="72"/>
    </row>
    <row r="111" spans="4:25" x14ac:dyDescent="0.15">
      <c r="K111" s="65"/>
      <c r="L111" s="65"/>
      <c r="M111" s="65"/>
      <c r="N111" s="65"/>
      <c r="O111" s="65"/>
      <c r="P111" s="65"/>
      <c r="Q111" s="119"/>
      <c r="R111" s="119"/>
    </row>
  </sheetData>
  <mergeCells count="30">
    <mergeCell ref="W5:Z5"/>
    <mergeCell ref="U5:V5"/>
    <mergeCell ref="A3:A6"/>
    <mergeCell ref="O73:T73"/>
    <mergeCell ref="B3:B6"/>
    <mergeCell ref="A24:B24"/>
    <mergeCell ref="E49:E50"/>
    <mergeCell ref="E56:E57"/>
    <mergeCell ref="A1:AD2"/>
    <mergeCell ref="U3:AD4"/>
    <mergeCell ref="AA5:AD5"/>
    <mergeCell ref="O67:T67"/>
    <mergeCell ref="O68:T68"/>
    <mergeCell ref="C3:G5"/>
    <mergeCell ref="I3:T3"/>
    <mergeCell ref="J4:P4"/>
    <mergeCell ref="Q4:S5"/>
    <mergeCell ref="A67:N75"/>
    <mergeCell ref="H3:H6"/>
    <mergeCell ref="I4:I6"/>
    <mergeCell ref="J5:J6"/>
    <mergeCell ref="L5:N5"/>
    <mergeCell ref="T4:T6"/>
    <mergeCell ref="O5:P5"/>
    <mergeCell ref="O74:T74"/>
    <mergeCell ref="O75:T75"/>
    <mergeCell ref="O69:T69"/>
    <mergeCell ref="O70:T70"/>
    <mergeCell ref="O71:T71"/>
    <mergeCell ref="O72:T7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fitToHeight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</vt:lpstr>
      <vt:lpstr>4. План уч проц ООО</vt:lpstr>
      <vt:lpstr>Start</vt:lpstr>
      <vt:lpstr>'2, 3. К график, Сводные 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Анна А. Щукина</cp:lastModifiedBy>
  <cp:lastPrinted>2025-04-17T14:16:28Z</cp:lastPrinted>
  <dcterms:created xsi:type="dcterms:W3CDTF">2011-05-05T04:03:53Z</dcterms:created>
  <dcterms:modified xsi:type="dcterms:W3CDTF">2025-07-10T11:36:58Z</dcterms:modified>
</cp:coreProperties>
</file>