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18435" windowHeight="9825" tabRatio="750" activeTab="2"/>
  </bookViews>
  <sheets>
    <sheet name="1. Титул" sheetId="26" r:id="rId1"/>
    <sheet name="2, 3. К график, Сводные" sheetId="19" r:id="rId2"/>
    <sheet name="4. План уч проц ООО" sheetId="21" r:id="rId3"/>
    <sheet name="Start" sheetId="11" state="hidden" r:id="rId4"/>
  </sheets>
  <definedNames>
    <definedName name="_xlnm.Print_Area" localSheetId="2">'4. План уч проц ООО'!$A$1:$AG$91</definedName>
  </definedNames>
  <calcPr calcId="125725" refMode="R1C1"/>
</workbook>
</file>

<file path=xl/calcChain.xml><?xml version="1.0" encoding="utf-8"?>
<calcChain xmlns="http://schemas.openxmlformats.org/spreadsheetml/2006/main">
  <c r="M8" i="21"/>
  <c r="J9"/>
  <c r="AG84"/>
  <c r="AC84"/>
  <c r="AA84"/>
  <c r="Y84"/>
  <c r="W84"/>
  <c r="U84"/>
  <c r="X36"/>
  <c r="J36"/>
  <c r="I36"/>
  <c r="H36"/>
  <c r="Y36"/>
  <c r="R36"/>
  <c r="Q36"/>
  <c r="P36"/>
  <c r="L36"/>
  <c r="H52"/>
  <c r="K52"/>
  <c r="K36" s="1"/>
  <c r="J52"/>
  <c r="I52"/>
  <c r="H25" l="1"/>
  <c r="J14"/>
  <c r="H14" s="1"/>
  <c r="J15"/>
  <c r="H15" s="1"/>
  <c r="J16"/>
  <c r="K16" s="1"/>
  <c r="J17"/>
  <c r="H17" s="1"/>
  <c r="J18"/>
  <c r="K18" s="1"/>
  <c r="J19"/>
  <c r="H19" s="1"/>
  <c r="J13"/>
  <c r="K13" s="1"/>
  <c r="J12"/>
  <c r="K12" s="1"/>
  <c r="J22"/>
  <c r="H22" s="1"/>
  <c r="J23"/>
  <c r="H23" s="1"/>
  <c r="J21"/>
  <c r="H21" s="1"/>
  <c r="J20"/>
  <c r="L20"/>
  <c r="K24"/>
  <c r="L24"/>
  <c r="J24"/>
  <c r="U24"/>
  <c r="T24"/>
  <c r="U20"/>
  <c r="T20"/>
  <c r="U11"/>
  <c r="U10" s="1"/>
  <c r="T11"/>
  <c r="T10" s="1"/>
  <c r="Q10"/>
  <c r="R10"/>
  <c r="P10"/>
  <c r="Q24"/>
  <c r="R24"/>
  <c r="P24"/>
  <c r="Q20"/>
  <c r="R20"/>
  <c r="P20"/>
  <c r="Q11"/>
  <c r="R11"/>
  <c r="P11"/>
  <c r="AG26"/>
  <c r="AF26"/>
  <c r="AE26"/>
  <c r="AD26"/>
  <c r="AC26"/>
  <c r="AB26"/>
  <c r="AA26"/>
  <c r="Z26"/>
  <c r="V26"/>
  <c r="Y26"/>
  <c r="X26"/>
  <c r="W26"/>
  <c r="L26"/>
  <c r="I31"/>
  <c r="H31" s="1"/>
  <c r="I30"/>
  <c r="H30" s="1"/>
  <c r="I29"/>
  <c r="I28"/>
  <c r="I27"/>
  <c r="J27"/>
  <c r="K27" s="1"/>
  <c r="J28"/>
  <c r="J29"/>
  <c r="K29" s="1"/>
  <c r="J30"/>
  <c r="K30" s="1"/>
  <c r="J31"/>
  <c r="K31" s="1"/>
  <c r="Y32"/>
  <c r="X32"/>
  <c r="W32"/>
  <c r="V32"/>
  <c r="R32"/>
  <c r="Q32"/>
  <c r="P32"/>
  <c r="L32"/>
  <c r="I35"/>
  <c r="H35" s="1"/>
  <c r="I34"/>
  <c r="I33"/>
  <c r="J33"/>
  <c r="J34"/>
  <c r="K34" s="1"/>
  <c r="J35"/>
  <c r="K35" s="1"/>
  <c r="AG36"/>
  <c r="AF36"/>
  <c r="AE36"/>
  <c r="AD36"/>
  <c r="AC36"/>
  <c r="AB36"/>
  <c r="AA36"/>
  <c r="Z36"/>
  <c r="W36"/>
  <c r="V36"/>
  <c r="J51"/>
  <c r="K51" s="1"/>
  <c r="I51"/>
  <c r="H51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I39"/>
  <c r="I40"/>
  <c r="I41"/>
  <c r="I42"/>
  <c r="I43"/>
  <c r="I44"/>
  <c r="I45"/>
  <c r="I46"/>
  <c r="I47"/>
  <c r="I48"/>
  <c r="I49"/>
  <c r="H49" s="1"/>
  <c r="I50"/>
  <c r="H39"/>
  <c r="H40"/>
  <c r="H41"/>
  <c r="H42"/>
  <c r="H43"/>
  <c r="H44"/>
  <c r="H45"/>
  <c r="H46"/>
  <c r="H47"/>
  <c r="H48"/>
  <c r="H50"/>
  <c r="I38"/>
  <c r="J38"/>
  <c r="K38" s="1"/>
  <c r="I37"/>
  <c r="J37"/>
  <c r="H37" s="1"/>
  <c r="AA55"/>
  <c r="AC55"/>
  <c r="AB55"/>
  <c r="Z55"/>
  <c r="Y55"/>
  <c r="X55"/>
  <c r="R55"/>
  <c r="R54" s="1"/>
  <c r="Q55"/>
  <c r="Q54" s="1"/>
  <c r="P55"/>
  <c r="P54" s="1"/>
  <c r="L55"/>
  <c r="L54" s="1"/>
  <c r="I56"/>
  <c r="J56"/>
  <c r="K56" s="1"/>
  <c r="I57"/>
  <c r="J57"/>
  <c r="K57" s="1"/>
  <c r="I58"/>
  <c r="J58"/>
  <c r="K58" s="1"/>
  <c r="N59"/>
  <c r="N8" s="1"/>
  <c r="O60"/>
  <c r="O55" s="1"/>
  <c r="H61"/>
  <c r="AG62"/>
  <c r="AB62"/>
  <c r="P62"/>
  <c r="I63"/>
  <c r="J63"/>
  <c r="I64"/>
  <c r="J64"/>
  <c r="K64" s="1"/>
  <c r="N65"/>
  <c r="H65" s="1"/>
  <c r="O66"/>
  <c r="H66" s="1"/>
  <c r="I62"/>
  <c r="L62"/>
  <c r="M62"/>
  <c r="O62"/>
  <c r="R62"/>
  <c r="Q62"/>
  <c r="AC62"/>
  <c r="AD62"/>
  <c r="AE62"/>
  <c r="AF62"/>
  <c r="L68"/>
  <c r="M68"/>
  <c r="N68"/>
  <c r="AG68"/>
  <c r="AF68"/>
  <c r="AE68"/>
  <c r="AD68"/>
  <c r="R68"/>
  <c r="Q68"/>
  <c r="P68"/>
  <c r="I69"/>
  <c r="I68" s="1"/>
  <c r="J69"/>
  <c r="K69" s="1"/>
  <c r="K68" s="1"/>
  <c r="H70"/>
  <c r="O70"/>
  <c r="O68" s="1"/>
  <c r="H71"/>
  <c r="J73"/>
  <c r="K73" s="1"/>
  <c r="H80"/>
  <c r="H79"/>
  <c r="I74"/>
  <c r="I73"/>
  <c r="J74"/>
  <c r="K74" s="1"/>
  <c r="N75"/>
  <c r="H75" s="1"/>
  <c r="N76"/>
  <c r="H76" s="1"/>
  <c r="O77"/>
  <c r="H77" s="1"/>
  <c r="O78"/>
  <c r="H78" s="1"/>
  <c r="AC72"/>
  <c r="AB72"/>
  <c r="AA72"/>
  <c r="Z72"/>
  <c r="Y72"/>
  <c r="X72"/>
  <c r="R72"/>
  <c r="Q72"/>
  <c r="P72"/>
  <c r="O72"/>
  <c r="N72"/>
  <c r="M72"/>
  <c r="L72"/>
  <c r="J72"/>
  <c r="O53" l="1"/>
  <c r="O54"/>
  <c r="N62"/>
  <c r="H60"/>
  <c r="H59"/>
  <c r="H57"/>
  <c r="N55"/>
  <c r="N54" s="1"/>
  <c r="K21"/>
  <c r="K23"/>
  <c r="K19"/>
  <c r="K17"/>
  <c r="K15"/>
  <c r="H13"/>
  <c r="H18"/>
  <c r="H16"/>
  <c r="O8"/>
  <c r="J68"/>
  <c r="J32"/>
  <c r="I32"/>
  <c r="K22"/>
  <c r="K14"/>
  <c r="H12"/>
  <c r="H74"/>
  <c r="K72"/>
  <c r="H73"/>
  <c r="H72" s="1"/>
  <c r="I72"/>
  <c r="H69"/>
  <c r="H68" s="1"/>
  <c r="J62"/>
  <c r="H64"/>
  <c r="K63"/>
  <c r="K62" s="1"/>
  <c r="H63"/>
  <c r="H58"/>
  <c r="K55"/>
  <c r="I55"/>
  <c r="I54" s="1"/>
  <c r="J55"/>
  <c r="J54" s="1"/>
  <c r="H56"/>
  <c r="H55" s="1"/>
  <c r="H38"/>
  <c r="K37"/>
  <c r="H34"/>
  <c r="K33"/>
  <c r="K32" s="1"/>
  <c r="H33"/>
  <c r="H32" s="1"/>
  <c r="H29"/>
  <c r="J26"/>
  <c r="H28"/>
  <c r="K28"/>
  <c r="K26" s="1"/>
  <c r="I26"/>
  <c r="H27"/>
  <c r="K20" l="1"/>
  <c r="K54"/>
  <c r="H26"/>
  <c r="I9"/>
  <c r="H67" l="1"/>
  <c r="H62" s="1"/>
  <c r="P26"/>
  <c r="Q26"/>
  <c r="S72"/>
  <c r="T72"/>
  <c r="U72"/>
  <c r="V72"/>
  <c r="W72"/>
  <c r="AD72"/>
  <c r="AE72"/>
  <c r="AF72"/>
  <c r="AG72"/>
  <c r="V68"/>
  <c r="X68"/>
  <c r="Y68"/>
  <c r="Z68"/>
  <c r="AA68"/>
  <c r="AB68"/>
  <c r="AB54" s="1"/>
  <c r="AC68"/>
  <c r="AC54" s="1"/>
  <c r="W68"/>
  <c r="V62"/>
  <c r="X62"/>
  <c r="X54" s="1"/>
  <c r="Y62"/>
  <c r="Y54" s="1"/>
  <c r="Z62"/>
  <c r="Z54" s="1"/>
  <c r="AA62"/>
  <c r="AA54" s="1"/>
  <c r="W62"/>
  <c r="V55"/>
  <c r="AD55"/>
  <c r="AD54" s="1"/>
  <c r="AE55"/>
  <c r="AE54" s="1"/>
  <c r="AF55"/>
  <c r="AF54" s="1"/>
  <c r="AG55"/>
  <c r="W55"/>
  <c r="W54" s="1"/>
  <c r="Z32"/>
  <c r="AA32"/>
  <c r="AB32"/>
  <c r="AC32"/>
  <c r="AD32"/>
  <c r="AE32"/>
  <c r="AF32"/>
  <c r="AG32"/>
  <c r="V10"/>
  <c r="X10"/>
  <c r="Y10"/>
  <c r="Z10"/>
  <c r="AA10"/>
  <c r="AB10"/>
  <c r="AC10"/>
  <c r="AD10"/>
  <c r="AE10"/>
  <c r="AF10"/>
  <c r="AG10"/>
  <c r="W10"/>
  <c r="W8" l="1"/>
  <c r="W9"/>
  <c r="AF9"/>
  <c r="AF8"/>
  <c r="AD8"/>
  <c r="AD9"/>
  <c r="AB8"/>
  <c r="AB9"/>
  <c r="Z8"/>
  <c r="Z9"/>
  <c r="X9"/>
  <c r="X8"/>
  <c r="AG9"/>
  <c r="AG83" s="1"/>
  <c r="AG8"/>
  <c r="AE8"/>
  <c r="AE9"/>
  <c r="AC8"/>
  <c r="AC9"/>
  <c r="AA8"/>
  <c r="AA9"/>
  <c r="Y8"/>
  <c r="Y9"/>
  <c r="V9"/>
  <c r="V8"/>
  <c r="H53"/>
  <c r="H54"/>
  <c r="AG53"/>
  <c r="AG54"/>
  <c r="AJ26"/>
  <c r="AJ32"/>
  <c r="AJ36"/>
  <c r="AC53"/>
  <c r="Q53"/>
  <c r="Q8" s="1"/>
  <c r="P53"/>
  <c r="P8" s="1"/>
  <c r="Z83"/>
  <c r="AF83"/>
  <c r="AD83"/>
  <c r="X83"/>
  <c r="AE53"/>
  <c r="V53"/>
  <c r="AC83"/>
  <c r="Y83"/>
  <c r="AB53"/>
  <c r="AF53"/>
  <c r="AB83"/>
  <c r="Z53"/>
  <c r="AA53"/>
  <c r="Y53"/>
  <c r="X53"/>
  <c r="AD53"/>
  <c r="V54"/>
  <c r="AE83"/>
  <c r="AA83"/>
  <c r="S20"/>
  <c r="S11"/>
  <c r="M11"/>
  <c r="M10" s="1"/>
  <c r="L11"/>
  <c r="L10" s="1"/>
  <c r="K11"/>
  <c r="K10" s="1"/>
  <c r="K9" s="1"/>
  <c r="L9" l="1"/>
  <c r="H11"/>
  <c r="V83"/>
  <c r="AK9"/>
  <c r="H20"/>
  <c r="J11"/>
  <c r="J10" s="1"/>
  <c r="H10" l="1"/>
  <c r="H8" s="1"/>
  <c r="H9"/>
  <c r="U36"/>
  <c r="T36"/>
  <c r="S36"/>
  <c r="O36"/>
  <c r="N36"/>
  <c r="M36"/>
  <c r="U86" l="1"/>
  <c r="W86"/>
  <c r="Y86"/>
  <c r="AA86"/>
  <c r="AC86"/>
  <c r="AE86"/>
  <c r="AG86"/>
  <c r="T86"/>
  <c r="U85"/>
  <c r="W85"/>
  <c r="Y85"/>
  <c r="AA85"/>
  <c r="AC85"/>
  <c r="AE85"/>
  <c r="AG85"/>
  <c r="T85"/>
  <c r="S68"/>
  <c r="T68"/>
  <c r="U68"/>
  <c r="S62"/>
  <c r="T62"/>
  <c r="U62"/>
  <c r="S55"/>
  <c r="T55"/>
  <c r="U55"/>
  <c r="M55"/>
  <c r="M54" s="1"/>
  <c r="M32"/>
  <c r="N32"/>
  <c r="O32"/>
  <c r="S32"/>
  <c r="T32"/>
  <c r="U32"/>
  <c r="R26"/>
  <c r="AJ55" l="1"/>
  <c r="I53"/>
  <c r="I8" s="1"/>
  <c r="S53"/>
  <c r="S54"/>
  <c r="R53"/>
  <c r="R8" s="1"/>
  <c r="U53"/>
  <c r="W53"/>
  <c r="M53"/>
  <c r="U54"/>
  <c r="T54"/>
  <c r="AJ84"/>
  <c r="L53"/>
  <c r="L8" s="1"/>
  <c r="T53"/>
  <c r="AJ54" l="1"/>
  <c r="T26"/>
  <c r="T9" l="1"/>
  <c r="T8"/>
  <c r="N53"/>
  <c r="K53"/>
  <c r="K8" s="1"/>
  <c r="AI8" s="1"/>
  <c r="J53"/>
  <c r="J8" s="1"/>
  <c r="AG87"/>
  <c r="AH87" s="1"/>
  <c r="AI87" s="1"/>
  <c r="BC36" i="19"/>
  <c r="AW36"/>
  <c r="AP36"/>
  <c r="AI36"/>
  <c r="AB36"/>
  <c r="S36"/>
  <c r="B33"/>
  <c r="D33" s="1"/>
  <c r="B34"/>
  <c r="BF34" s="1"/>
  <c r="B35"/>
  <c r="D35" s="1"/>
  <c r="B32"/>
  <c r="BF32" s="1"/>
  <c r="P33"/>
  <c r="P34"/>
  <c r="P35"/>
  <c r="J33"/>
  <c r="J34"/>
  <c r="J35"/>
  <c r="P32"/>
  <c r="J32"/>
  <c r="W83" i="21"/>
  <c r="M26"/>
  <c r="N26"/>
  <c r="O26"/>
  <c r="S26"/>
  <c r="U26"/>
  <c r="S9" l="1"/>
  <c r="S8"/>
  <c r="U8"/>
  <c r="U9"/>
  <c r="T83"/>
  <c r="U83"/>
  <c r="O9"/>
  <c r="N9"/>
  <c r="AH85"/>
  <c r="AI85" s="1"/>
  <c r="AH86"/>
  <c r="AI86" s="1"/>
  <c r="D32" i="19"/>
  <c r="BF35"/>
  <c r="BF33"/>
  <c r="D34"/>
  <c r="B36"/>
  <c r="AI9" i="21" l="1"/>
  <c r="AJ8"/>
  <c r="AK8"/>
  <c r="AJ83"/>
  <c r="BF36" i="19"/>
  <c r="D36"/>
</calcChain>
</file>

<file path=xl/sharedStrings.xml><?xml version="1.0" encoding="utf-8"?>
<sst xmlns="http://schemas.openxmlformats.org/spreadsheetml/2006/main" count="446" uniqueCount="343">
  <si>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</si>
  <si>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</si>
  <si>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</si>
  <si>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</si>
  <si>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Психология общения</t>
  </si>
  <si>
    <t>Математика</t>
  </si>
  <si>
    <t>Экологические основы природопользования</t>
  </si>
  <si>
    <t>Информационные технологии в профессиональной деятельности</t>
  </si>
  <si>
    <t>Охрана труда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</si>
  <si>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</si>
  <si>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</si>
  <si>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</si>
  <si>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</si>
  <si>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</si>
  <si>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</si>
  <si>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</si>
  <si>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Профессиональный учебный цикл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</si>
  <si>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</si>
  <si>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</si>
  <si>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</si>
  <si>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</si>
  <si>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</si>
  <si>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</si>
  <si>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</si>
  <si>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</si>
  <si>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</si>
  <si>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</si>
  <si>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</si>
  <si>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</si>
  <si>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</si>
  <si>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</si>
  <si>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</si>
  <si>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</si>
  <si>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</si>
  <si>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</si>
  <si>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</si>
  <si>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</si>
  <si>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</si>
  <si>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</si>
  <si>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</si>
  <si>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</si>
  <si>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</si>
  <si>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</si>
  <si>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</si>
  <si>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</si>
  <si>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</si>
  <si>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</si>
  <si>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</si>
  <si>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</si>
  <si>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</si>
  <si>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</si>
  <si>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</si>
  <si>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</si>
  <si>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</si>
  <si>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</si>
  <si>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</si>
  <si>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</si>
  <si>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</si>
  <si>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</si>
  <si>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</si>
  <si>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</si>
  <si>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</si>
  <si>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ОГСЭ.00</t>
  </si>
  <si>
    <t xml:space="preserve">Общий гуманитарный и социально-экономический учебный цикл </t>
  </si>
  <si>
    <t>ЕН.00</t>
  </si>
  <si>
    <t xml:space="preserve">Математический и общий естественнонаучный учебный цикл </t>
  </si>
  <si>
    <t>ЕН.0.2</t>
  </si>
  <si>
    <t>ОП.00</t>
  </si>
  <si>
    <t>Общепрофессиональный учебный цикл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</si>
  <si>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</si>
  <si>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</si>
  <si>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</si>
  <si>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</si>
  <si>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</si>
  <si>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</si>
  <si>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</si>
  <si>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</si>
  <si>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</si>
  <si>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</si>
  <si>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</si>
  <si>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</si>
  <si>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</si>
  <si>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</si>
  <si>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</si>
  <si>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</si>
  <si>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</si>
  <si>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</si>
  <si>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</si>
  <si>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</si>
  <si>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</si>
  <si>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</si>
  <si>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</si>
  <si>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</si>
  <si>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</si>
  <si>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</si>
  <si>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ОГСЭ.05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</si>
  <si>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</si>
  <si>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</si>
  <si>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</si>
  <si>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</si>
  <si>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</si>
  <si>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</si>
  <si>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</si>
  <si>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</si>
  <si>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</si>
  <si>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</si>
  <si>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</si>
  <si>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</si>
  <si>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</si>
  <si>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</si>
  <si>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</si>
  <si>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</si>
  <si>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</si>
  <si>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</si>
  <si>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</si>
  <si>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</si>
  <si>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</si>
  <si>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ПП.03</t>
  </si>
  <si>
    <t>ПМ.04</t>
  </si>
  <si>
    <t>МДК.04.01</t>
  </si>
  <si>
    <t>МДК.04.02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</si>
  <si>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</si>
  <si>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</si>
  <si>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</si>
  <si>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</si>
  <si>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</si>
  <si>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</si>
  <si>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</si>
  <si>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</si>
  <si>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</si>
  <si>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</si>
  <si>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</si>
  <si>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</si>
  <si>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</si>
  <si>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ОП.11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</si>
  <si>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</si>
  <si>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</si>
  <si>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</si>
  <si>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</si>
  <si>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</si>
  <si>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</si>
  <si>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</si>
  <si>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</si>
  <si>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</si>
  <si>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</si>
  <si>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</si>
  <si>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</si>
  <si>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</si>
  <si>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</si>
  <si>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</si>
  <si>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</si>
  <si>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</si>
  <si>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</si>
  <si>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</si>
  <si>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</si>
  <si>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</si>
  <si>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</si>
  <si>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</si>
  <si>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</si>
  <si>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</si>
  <si>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</si>
  <si>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</si>
  <si>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</si>
  <si>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</si>
  <si>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</si>
  <si>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</si>
  <si>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</si>
  <si>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</si>
  <si>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</si>
  <si>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</si>
  <si>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</si>
  <si>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</si>
  <si>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</si>
  <si>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</si>
  <si>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</si>
  <si>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</si>
  <si>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</si>
  <si>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</si>
  <si>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</si>
  <si>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</si>
  <si>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</si>
  <si>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</si>
  <si>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</si>
  <si>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</si>
  <si>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</si>
  <si>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</si>
  <si>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</si>
  <si>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</si>
  <si>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</si>
  <si>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</si>
  <si>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</si>
  <si>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</si>
  <si>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</si>
  <si>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</si>
  <si>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</si>
  <si>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</si>
  <si>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</si>
  <si>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</si>
  <si>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</si>
  <si>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</si>
  <si>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</si>
  <si>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</si>
  <si>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</si>
  <si>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</si>
  <si>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</si>
  <si>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</si>
  <si>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</si>
  <si>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</si>
  <si>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</si>
  <si>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</si>
  <si>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</si>
  <si>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</si>
  <si>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</si>
  <si>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</si>
  <si>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</si>
  <si>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</si>
  <si>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</si>
  <si>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</si>
  <si>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</si>
  <si>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1 сем.    17   недель</t>
  </si>
  <si>
    <t>2 сем.     22    недели</t>
  </si>
  <si>
    <t>ЕН.0.1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</si>
  <si>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</si>
  <si>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</si>
  <si>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</si>
  <si>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</si>
  <si>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</si>
  <si>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</si>
  <si>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</si>
  <si>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</si>
  <si>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</si>
  <si>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</si>
  <si>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</si>
  <si>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</si>
  <si>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</si>
  <si>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</si>
  <si>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</si>
  <si>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</si>
  <si>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</si>
  <si>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</si>
  <si>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Естественно-научный</t>
  </si>
  <si>
    <t xml:space="preserve">Приказ об утверждении ФГОС от </t>
  </si>
  <si>
    <t>Группа</t>
  </si>
  <si>
    <t>Год начала подготовки по УП</t>
  </si>
  <si>
    <t>18.02.12</t>
  </si>
  <si>
    <t>Технология аналитического контроля химических соединений</t>
  </si>
  <si>
    <t>Общая и неорганическая химия</t>
  </si>
  <si>
    <t>ЕН.0.3</t>
  </si>
  <si>
    <t>Органическая химия</t>
  </si>
  <si>
    <t>Аналитическая химия</t>
  </si>
  <si>
    <t>Физическая и коллоидная химия</t>
  </si>
  <si>
    <t>Основы экономики</t>
  </si>
  <si>
    <t>Электротехника и электроника</t>
  </si>
  <si>
    <t>Метрология, стандартизация и сертификация</t>
  </si>
  <si>
    <t>ОП.13</t>
  </si>
  <si>
    <t>ОП.14</t>
  </si>
  <si>
    <t>Основы аналитической химии и физико-химических методов анализа</t>
  </si>
  <si>
    <t>Основы аналитического и экологического контроля производств и технологических процессов</t>
  </si>
  <si>
    <t>МДК.01.03</t>
  </si>
  <si>
    <t>Контроль за состоянием окружающей среды</t>
  </si>
  <si>
    <t>Основы технологических процессов</t>
  </si>
  <si>
    <t>Организация лабораторно-производственной деятельности</t>
  </si>
  <si>
    <t>13321 Лаборант химического анализа</t>
  </si>
  <si>
    <t>УП.04.01</t>
  </si>
  <si>
    <t>Учебная практика Лаборант химического анализа</t>
  </si>
  <si>
    <t>УП.04.02</t>
  </si>
  <si>
    <t>Производственная практика Лаборант химического анализа</t>
  </si>
  <si>
    <t>ПП.04.01</t>
  </si>
  <si>
    <t>ПП.04.02</t>
  </si>
  <si>
    <t>6 сем.          15/4|5 недели</t>
  </si>
  <si>
    <t>4 сем.       18/5|0  недели</t>
  </si>
  <si>
    <t>7 сем.              12/5|0    недель</t>
  </si>
  <si>
    <t>1. Календарный  график учебного процесса 18.02.12 Технология аналитического контроля химических соединений</t>
  </si>
  <si>
    <t>техник</t>
  </si>
  <si>
    <t>_____________________ Ф. В. Бубич</t>
  </si>
  <si>
    <t>Технология защиты окружающей среды</t>
  </si>
  <si>
    <t>17314 Пробоотборщик</t>
  </si>
  <si>
    <t>Учебная практика Пробоотборщик</t>
  </si>
  <si>
    <t>Производственная практика Пробоотборщик</t>
  </si>
  <si>
    <t>Экзамен по модулю</t>
  </si>
  <si>
    <t>Индивидуальный учебный проект*/Курсовой проект</t>
  </si>
  <si>
    <t>Основы технической эксплуатации промышленного оборудования</t>
  </si>
  <si>
    <t>Квалификационный экзамен по профессии 13321 Лаборант химического анализа</t>
  </si>
  <si>
    <t>Квалификационный экзамен по профессии 17314 Пробоотборщик</t>
  </si>
  <si>
    <t xml:space="preserve">Формы промежуточной аттестации и другие формы контроля                                       (семестр)     </t>
  </si>
  <si>
    <t xml:space="preserve">индивидуальный учебный проект*/курсовая работа (проект) 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</si>
  <si>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</si>
  <si>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</si>
  <si>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</si>
  <si>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</si>
  <si>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</si>
  <si>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</si>
  <si>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</si>
  <si>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</si>
  <si>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</si>
  <si>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</si>
  <si>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Обучение по дисциплинам и междисциплинарным курсам, самостоятельная работа</t>
  </si>
  <si>
    <t>ОУП. 00</t>
  </si>
  <si>
    <t>Обязательные учебные предметы(общие)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</si>
  <si>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</si>
  <si>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</si>
  <si>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</si>
  <si>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</si>
  <si>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</si>
  <si>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</si>
  <si>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</si>
  <si>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</si>
  <si>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</si>
  <si>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</si>
  <si>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</si>
  <si>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2*</t>
  </si>
  <si>
    <t>26*</t>
  </si>
  <si>
    <t>ОУПп.11</t>
  </si>
  <si>
    <t>28*</t>
  </si>
  <si>
    <t>ОУП. 12</t>
  </si>
  <si>
    <t>Информатика /Введение в специальность</t>
  </si>
  <si>
    <t>ПМ.1.Э</t>
  </si>
  <si>
    <t>ПМ.2.Э</t>
  </si>
  <si>
    <t>ПМ.3.Э</t>
  </si>
  <si>
    <t>ПМ.4.1КЭ</t>
  </si>
  <si>
    <t>ПМ.4.2КЭ</t>
  </si>
  <si>
    <t>Определение оптимальных средств и методов анализа природных и промышленных материалов</t>
  </si>
  <si>
    <t>Основы качественного и количественного анализа природных и промышленных материалов</t>
  </si>
  <si>
    <t>Проведение качественных и количественных анализов природных и промышленных материалов с применением химических и физико-химических методов анализа</t>
  </si>
  <si>
    <t xml:space="preserve">Государственная итоговая аттестация (с 18.05 по 28.06) </t>
  </si>
  <si>
    <t>ОП.15</t>
  </si>
  <si>
    <t>3 сем.   16/0 |0  недель</t>
  </si>
  <si>
    <t>5 сем.          16/0|0 недель</t>
  </si>
  <si>
    <t xml:space="preserve">8 сем.             7/0|6/4/6       недели </t>
  </si>
  <si>
    <t>Основы финансовой грамотности</t>
  </si>
  <si>
    <t>2*/2</t>
  </si>
  <si>
    <t>6к</t>
  </si>
  <si>
    <t>Дисциплина/адаптационная дисциплина "Социальная адаптация и основы социально-правовых знаний")</t>
  </si>
  <si>
    <t>Освоение одной или нескольких профессий рабочих, должностей служащих</t>
  </si>
  <si>
    <t>«_____»__________________2022  г.</t>
  </si>
  <si>
    <t>2022</t>
  </si>
  <si>
    <t>4217</t>
  </si>
  <si>
    <t xml:space="preserve">Способы поиска работы, рекомендации по трудоустройству, планирование карьеры </t>
  </si>
  <si>
    <t>ОП.16</t>
  </si>
  <si>
    <t>Общая экология</t>
  </si>
  <si>
    <t>6к-2</t>
  </si>
  <si>
    <t>3,4,5,6,7</t>
  </si>
  <si>
    <t>54*/60</t>
  </si>
</sst>
</file>

<file path=xl/styles.xml><?xml version="1.0" encoding="utf-8"?>
<styleSheet xmlns="http://schemas.openxmlformats.org/spreadsheetml/2006/main">
  <numFmts count="1">
    <numFmt numFmtId="164" formatCode="##,###"/>
  </numFmts>
  <fonts count="39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ahoma"/>
      <family val="2"/>
      <charset val="204"/>
    </font>
    <font>
      <sz val="12"/>
      <color rgb="FFFF0000"/>
      <name val="Tahoma"/>
      <family val="2"/>
      <charset val="204"/>
    </font>
    <font>
      <sz val="12"/>
      <color rgb="FF00B050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ahoma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671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 wrapText="1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/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/>
    <xf numFmtId="0" fontId="7" fillId="0" borderId="29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/>
    <xf numFmtId="0" fontId="21" fillId="0" borderId="0" xfId="0" applyFont="1" applyFill="1" applyBorder="1"/>
    <xf numFmtId="0" fontId="8" fillId="0" borderId="9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>
      <alignment wrapText="1"/>
    </xf>
    <xf numFmtId="0" fontId="18" fillId="0" borderId="9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8" fillId="0" borderId="13" xfId="3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/>
    <xf numFmtId="0" fontId="7" fillId="0" borderId="17" xfId="3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20" fillId="0" borderId="9" xfId="0" applyFont="1" applyFill="1" applyBorder="1"/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1" fillId="0" borderId="6" xfId="0" applyNumberFormat="1" applyFont="1" applyFill="1" applyBorder="1" applyAlignment="1" applyProtection="1">
      <alignment horizontal="center"/>
    </xf>
    <xf numFmtId="0" fontId="14" fillId="0" borderId="39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/>
    </xf>
    <xf numFmtId="0" fontId="1" fillId="0" borderId="41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/>
    </xf>
    <xf numFmtId="0" fontId="25" fillId="0" borderId="26" xfId="0" applyNumberFormat="1" applyFont="1" applyFill="1" applyBorder="1" applyAlignment="1" applyProtection="1">
      <alignment horizontal="left" vertical="top"/>
    </xf>
    <xf numFmtId="0" fontId="8" fillId="0" borderId="2" xfId="3" applyNumberFormat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>
      <alignment wrapText="1"/>
    </xf>
    <xf numFmtId="0" fontId="25" fillId="0" borderId="29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vertical="center" wrapText="1"/>
    </xf>
    <xf numFmtId="0" fontId="25" fillId="0" borderId="26" xfId="0" applyNumberFormat="1" applyFont="1" applyFill="1" applyBorder="1" applyAlignment="1" applyProtection="1">
      <alignment vertical="center" wrapText="1"/>
    </xf>
    <xf numFmtId="0" fontId="7" fillId="0" borderId="28" xfId="3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</xf>
    <xf numFmtId="0" fontId="8" fillId="0" borderId="6" xfId="3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9" xfId="3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25" fillId="0" borderId="26" xfId="0" applyNumberFormat="1" applyFont="1" applyFill="1" applyBorder="1" applyAlignment="1" applyProtection="1">
      <alignment horizontal="left" vertical="center"/>
    </xf>
    <xf numFmtId="0" fontId="24" fillId="0" borderId="36" xfId="0" applyNumberFormat="1" applyFont="1" applyFill="1" applyBorder="1" applyAlignment="1" applyProtection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7" fillId="0" borderId="47" xfId="0" applyNumberFormat="1" applyFont="1" applyFill="1" applyBorder="1" applyAlignment="1" applyProtection="1">
      <alignment horizontal="center" vertical="center"/>
    </xf>
    <xf numFmtId="0" fontId="7" fillId="0" borderId="45" xfId="0" applyNumberFormat="1" applyFont="1" applyFill="1" applyBorder="1" applyAlignment="1" applyProtection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/>
    </xf>
    <xf numFmtId="0" fontId="7" fillId="0" borderId="48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top"/>
    </xf>
    <xf numFmtId="0" fontId="7" fillId="0" borderId="16" xfId="0" applyNumberFormat="1" applyFont="1" applyFill="1" applyBorder="1" applyAlignment="1" applyProtection="1">
      <alignment horizontal="center" vertical="top"/>
    </xf>
    <xf numFmtId="0" fontId="8" fillId="0" borderId="38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top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top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top"/>
    </xf>
    <xf numFmtId="0" fontId="7" fillId="0" borderId="50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40" xfId="3" applyNumberFormat="1" applyFont="1" applyFill="1" applyBorder="1" applyAlignment="1" applyProtection="1">
      <alignment horizontal="center" vertical="center"/>
      <protection locked="0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49" xfId="3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top"/>
    </xf>
    <xf numFmtId="0" fontId="7" fillId="0" borderId="51" xfId="0" applyNumberFormat="1" applyFont="1" applyFill="1" applyBorder="1" applyAlignment="1" applyProtection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/>
    </xf>
    <xf numFmtId="0" fontId="8" fillId="0" borderId="39" xfId="3" applyNumberFormat="1" applyFont="1" applyFill="1" applyBorder="1" applyAlignment="1" applyProtection="1">
      <alignment horizontal="center" vertical="center"/>
      <protection locked="0"/>
    </xf>
    <xf numFmtId="0" fontId="7" fillId="0" borderId="14" xfId="3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18" fillId="0" borderId="30" xfId="0" applyFont="1" applyFill="1" applyBorder="1"/>
    <xf numFmtId="0" fontId="8" fillId="0" borderId="19" xfId="0" applyNumberFormat="1" applyFont="1" applyFill="1" applyBorder="1" applyAlignment="1" applyProtection="1">
      <alignment horizontal="center" textRotation="90" wrapText="1"/>
    </xf>
    <xf numFmtId="0" fontId="22" fillId="0" borderId="0" xfId="0" applyFont="1" applyFill="1" applyBorder="1"/>
    <xf numFmtId="0" fontId="8" fillId="0" borderId="36" xfId="3" applyNumberFormat="1" applyFont="1" applyFill="1" applyBorder="1" applyAlignment="1" applyProtection="1">
      <alignment horizontal="center" vertical="center"/>
      <protection locked="0"/>
    </xf>
    <xf numFmtId="0" fontId="8" fillId="0" borderId="42" xfId="3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/>
    <xf numFmtId="0" fontId="8" fillId="0" borderId="3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" fillId="0" borderId="0" xfId="3" applyBorder="1"/>
    <xf numFmtId="0" fontId="15" fillId="0" borderId="0" xfId="0" applyNumberFormat="1" applyFont="1" applyFill="1" applyBorder="1" applyAlignment="1" applyProtection="1">
      <alignment horizontal="center" vertical="center"/>
    </xf>
    <xf numFmtId="0" fontId="30" fillId="0" borderId="0" xfId="3" applyFont="1" applyAlignment="1" applyProtection="1">
      <alignment horizontal="left" vertical="center"/>
      <protection locked="0"/>
    </xf>
    <xf numFmtId="0" fontId="30" fillId="0" borderId="0" xfId="3" applyFont="1" applyAlignment="1" applyProtection="1">
      <alignment horizontal="center" vertical="center"/>
      <protection locked="0"/>
    </xf>
    <xf numFmtId="0" fontId="30" fillId="0" borderId="0" xfId="3" applyFont="1"/>
    <xf numFmtId="0" fontId="30" fillId="0" borderId="1" xfId="3" applyNumberFormat="1" applyFont="1" applyBorder="1" applyAlignment="1" applyProtection="1">
      <alignment horizontal="center" vertical="center"/>
      <protection locked="0"/>
    </xf>
    <xf numFmtId="0" fontId="32" fillId="0" borderId="1" xfId="3" applyNumberFormat="1" applyFont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0" fontId="24" fillId="0" borderId="15" xfId="0" applyFont="1" applyFill="1" applyBorder="1" applyAlignment="1">
      <alignment horizontal="justify" vertical="center" wrapText="1"/>
    </xf>
    <xf numFmtId="0" fontId="25" fillId="0" borderId="36" xfId="0" applyNumberFormat="1" applyFont="1" applyFill="1" applyBorder="1" applyAlignment="1" applyProtection="1">
      <alignment vertical="center" wrapText="1"/>
    </xf>
    <xf numFmtId="0" fontId="7" fillId="0" borderId="3" xfId="3" applyNumberFormat="1" applyFont="1" applyFill="1" applyBorder="1" applyAlignment="1" applyProtection="1">
      <alignment horizontal="left" vertical="center" wrapText="1"/>
      <protection locked="0"/>
    </xf>
    <xf numFmtId="0" fontId="7" fillId="0" borderId="29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36" xfId="0" applyNumberFormat="1" applyFont="1" applyFill="1" applyBorder="1" applyAlignment="1" applyProtection="1">
      <alignment horizontal="left" vertical="top" wrapText="1"/>
    </xf>
    <xf numFmtId="0" fontId="24" fillId="0" borderId="3" xfId="0" applyNumberFormat="1" applyFont="1" applyFill="1" applyBorder="1" applyAlignment="1" applyProtection="1">
      <alignment vertical="top" wrapText="1"/>
    </xf>
    <xf numFmtId="0" fontId="7" fillId="0" borderId="15" xfId="0" applyNumberFormat="1" applyFont="1" applyFill="1" applyBorder="1" applyAlignment="1" applyProtection="1">
      <alignment vertical="top" wrapText="1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7" fillId="0" borderId="15" xfId="3" applyNumberFormat="1" applyFont="1" applyFill="1" applyBorder="1" applyAlignment="1" applyProtection="1">
      <alignment horizontal="left" vertical="center" wrapText="1"/>
      <protection locked="0"/>
    </xf>
    <xf numFmtId="0" fontId="8" fillId="0" borderId="9" xfId="0" applyNumberFormat="1" applyFont="1" applyFill="1" applyBorder="1" applyAlignment="1" applyProtection="1">
      <alignment horizontal="left" vertical="top"/>
    </xf>
    <xf numFmtId="0" fontId="25" fillId="0" borderId="36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29" xfId="0" applyNumberFormat="1" applyFont="1" applyFill="1" applyBorder="1" applyAlignment="1" applyProtection="1">
      <alignment horizontal="left" vertical="top" wrapText="1"/>
    </xf>
    <xf numFmtId="0" fontId="8" fillId="0" borderId="52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25" fillId="0" borderId="36" xfId="0" applyNumberFormat="1" applyFont="1" applyFill="1" applyBorder="1" applyAlignment="1" applyProtection="1">
      <alignment horizontal="left" vertical="center" wrapText="1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25" fillId="0" borderId="26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textRotation="90" wrapText="1"/>
    </xf>
    <xf numFmtId="0" fontId="8" fillId="0" borderId="36" xfId="0" applyNumberFormat="1" applyFont="1" applyFill="1" applyBorder="1" applyAlignment="1" applyProtection="1">
      <alignment horizontal="left" vertical="top" wrapText="1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5" xfId="3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 wrapText="1"/>
    </xf>
    <xf numFmtId="0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/>
    <xf numFmtId="0" fontId="7" fillId="0" borderId="39" xfId="3" applyNumberFormat="1" applyFont="1" applyFill="1" applyBorder="1" applyAlignment="1" applyProtection="1">
      <alignment horizontal="center" vertical="center"/>
      <protection locked="0"/>
    </xf>
    <xf numFmtId="0" fontId="30" fillId="0" borderId="0" xfId="3" applyFont="1"/>
    <xf numFmtId="0" fontId="8" fillId="3" borderId="13" xfId="0" applyNumberFormat="1" applyFont="1" applyFill="1" applyBorder="1" applyAlignment="1" applyProtection="1">
      <alignment horizontal="center" vertical="center"/>
    </xf>
    <xf numFmtId="0" fontId="7" fillId="3" borderId="13" xfId="0" applyNumberFormat="1" applyFont="1" applyFill="1" applyBorder="1" applyAlignment="1" applyProtection="1">
      <alignment horizontal="center" vertical="center"/>
    </xf>
    <xf numFmtId="0" fontId="7" fillId="3" borderId="40" xfId="0" applyNumberFormat="1" applyFont="1" applyFill="1" applyBorder="1" applyAlignment="1" applyProtection="1">
      <alignment horizontal="center" vertical="center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17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2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7" fillId="3" borderId="37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42" xfId="0" applyNumberFormat="1" applyFont="1" applyFill="1" applyBorder="1" applyAlignment="1" applyProtection="1">
      <alignment horizontal="center" vertical="center"/>
    </xf>
    <xf numFmtId="0" fontId="23" fillId="0" borderId="0" xfId="3" applyFont="1"/>
    <xf numFmtId="0" fontId="7" fillId="0" borderId="0" xfId="3" applyFont="1"/>
    <xf numFmtId="0" fontId="8" fillId="0" borderId="0" xfId="0" applyFont="1" applyAlignment="1">
      <alignment horizontal="center"/>
    </xf>
    <xf numFmtId="0" fontId="17" fillId="0" borderId="0" xfId="3" applyFont="1"/>
    <xf numFmtId="0" fontId="19" fillId="0" borderId="0" xfId="3" applyFont="1"/>
    <xf numFmtId="0" fontId="19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35" fillId="0" borderId="0" xfId="0" applyFont="1"/>
    <xf numFmtId="0" fontId="7" fillId="0" borderId="0" xfId="0" applyFont="1"/>
    <xf numFmtId="0" fontId="36" fillId="0" borderId="0" xfId="3" applyFont="1"/>
    <xf numFmtId="0" fontId="23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3" fillId="2" borderId="0" xfId="3" applyFont="1" applyFill="1" applyBorder="1" applyAlignment="1" applyProtection="1">
      <alignment horizontal="left" vertical="center"/>
      <protection locked="0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/>
    <xf numFmtId="0" fontId="19" fillId="2" borderId="0" xfId="3" applyFont="1" applyFill="1" applyBorder="1" applyAlignment="1" applyProtection="1">
      <alignment horizontal="left" vertical="center"/>
      <protection locked="0"/>
    </xf>
    <xf numFmtId="0" fontId="23" fillId="2" borderId="0" xfId="3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NumberFormat="1" applyFont="1" applyFill="1" applyBorder="1" applyAlignment="1" applyProtection="1">
      <alignment vertical="center" wrapText="1"/>
    </xf>
    <xf numFmtId="0" fontId="7" fillId="0" borderId="52" xfId="0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/>
    <xf numFmtId="0" fontId="7" fillId="0" borderId="40" xfId="3" applyNumberFormat="1" applyFont="1" applyFill="1" applyBorder="1" applyAlignment="1" applyProtection="1">
      <alignment horizontal="center" vertical="center"/>
      <protection locked="0"/>
    </xf>
    <xf numFmtId="0" fontId="8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2" xfId="3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38" xfId="0" applyNumberFormat="1" applyFont="1" applyFill="1" applyBorder="1" applyAlignment="1" applyProtection="1">
      <alignment horizontal="center" vertical="center"/>
    </xf>
    <xf numFmtId="0" fontId="7" fillId="3" borderId="49" xfId="0" applyNumberFormat="1" applyFont="1" applyFill="1" applyBorder="1" applyAlignment="1" applyProtection="1">
      <alignment horizontal="center" vertical="center"/>
    </xf>
    <xf numFmtId="0" fontId="7" fillId="3" borderId="29" xfId="0" applyNumberFormat="1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6" borderId="3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vertical="top" wrapText="1"/>
    </xf>
    <xf numFmtId="0" fontId="8" fillId="6" borderId="39" xfId="0" applyNumberFormat="1" applyFont="1" applyFill="1" applyBorder="1" applyAlignment="1" applyProtection="1">
      <alignment horizontal="center" vertical="center" wrapText="1"/>
    </xf>
    <xf numFmtId="0" fontId="8" fillId="6" borderId="13" xfId="3" applyNumberFormat="1" applyFont="1" applyFill="1" applyBorder="1" applyAlignment="1" applyProtection="1">
      <alignment horizontal="center" vertical="center"/>
      <protection locked="0"/>
    </xf>
    <xf numFmtId="0" fontId="7" fillId="6" borderId="13" xfId="0" applyNumberFormat="1" applyFont="1" applyFill="1" applyBorder="1" applyAlignment="1" applyProtection="1">
      <alignment horizontal="center" vertical="center" wrapText="1"/>
    </xf>
    <xf numFmtId="0" fontId="8" fillId="6" borderId="13" xfId="0" applyNumberFormat="1" applyFont="1" applyFill="1" applyBorder="1" applyAlignment="1" applyProtection="1">
      <alignment horizontal="center" vertical="center"/>
    </xf>
    <xf numFmtId="0" fontId="7" fillId="6" borderId="40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 applyProtection="1">
      <alignment horizontal="center" vertical="center"/>
    </xf>
    <xf numFmtId="0" fontId="7" fillId="6" borderId="39" xfId="0" applyNumberFormat="1" applyFont="1" applyFill="1" applyBorder="1" applyAlignment="1" applyProtection="1">
      <alignment horizontal="center" vertical="center"/>
    </xf>
    <xf numFmtId="0" fontId="7" fillId="6" borderId="4" xfId="0" applyNumberFormat="1" applyFont="1" applyFill="1" applyBorder="1" applyAlignment="1" applyProtection="1">
      <alignment horizontal="center" vertical="center"/>
    </xf>
    <xf numFmtId="0" fontId="7" fillId="6" borderId="40" xfId="0" applyNumberFormat="1" applyFont="1" applyFill="1" applyBorder="1" applyAlignment="1" applyProtection="1">
      <alignment horizontal="center" vertical="top"/>
    </xf>
    <xf numFmtId="0" fontId="7" fillId="6" borderId="15" xfId="0" applyNumberFormat="1" applyFont="1" applyFill="1" applyBorder="1" applyAlignment="1" applyProtection="1">
      <alignment horizontal="left" vertical="top"/>
    </xf>
    <xf numFmtId="0" fontId="7" fillId="6" borderId="15" xfId="0" applyNumberFormat="1" applyFont="1" applyFill="1" applyBorder="1" applyAlignment="1" applyProtection="1">
      <alignment horizontal="left" vertical="top" wrapText="1"/>
    </xf>
    <xf numFmtId="0" fontId="8" fillId="6" borderId="14" xfId="0" applyNumberFormat="1" applyFont="1" applyFill="1" applyBorder="1" applyAlignment="1" applyProtection="1">
      <alignment horizontal="center" vertical="center" wrapText="1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0" fontId="8" fillId="6" borderId="1" xfId="0" applyNumberFormat="1" applyFont="1" applyFill="1" applyBorder="1" applyAlignment="1" applyProtection="1">
      <alignment horizontal="center" vertical="center"/>
    </xf>
    <xf numFmtId="0" fontId="8" fillId="6" borderId="16" xfId="0" applyNumberFormat="1" applyFont="1" applyFill="1" applyBorder="1" applyAlignment="1" applyProtection="1">
      <alignment horizontal="center" vertical="center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7" fillId="6" borderId="15" xfId="0" applyNumberFormat="1" applyFont="1" applyFill="1" applyBorder="1" applyAlignment="1" applyProtection="1">
      <alignment horizontal="center" vertical="center"/>
    </xf>
    <xf numFmtId="0" fontId="7" fillId="6" borderId="16" xfId="0" applyNumberFormat="1" applyFont="1" applyFill="1" applyBorder="1" applyAlignment="1" applyProtection="1">
      <alignment horizontal="center" vertical="center"/>
    </xf>
    <xf numFmtId="0" fontId="7" fillId="6" borderId="14" xfId="0" applyNumberFormat="1" applyFont="1" applyFill="1" applyBorder="1" applyAlignment="1" applyProtection="1">
      <alignment horizontal="center" vertical="center"/>
    </xf>
    <xf numFmtId="0" fontId="7" fillId="6" borderId="17" xfId="0" applyNumberFormat="1" applyFont="1" applyFill="1" applyBorder="1" applyAlignment="1" applyProtection="1">
      <alignment horizontal="center" vertical="center"/>
    </xf>
    <xf numFmtId="0" fontId="7" fillId="6" borderId="16" xfId="0" applyNumberFormat="1" applyFont="1" applyFill="1" applyBorder="1" applyAlignment="1" applyProtection="1">
      <alignment horizontal="center" vertical="top"/>
    </xf>
    <xf numFmtId="0" fontId="7" fillId="6" borderId="15" xfId="0" applyNumberFormat="1" applyFont="1" applyFill="1" applyBorder="1" applyAlignment="1" applyProtection="1">
      <alignment horizontal="left" vertical="center"/>
    </xf>
    <xf numFmtId="0" fontId="7" fillId="7" borderId="15" xfId="0" applyNumberFormat="1" applyFont="1" applyFill="1" applyBorder="1" applyAlignment="1" applyProtection="1">
      <alignment horizontal="left" vertical="top"/>
    </xf>
    <xf numFmtId="0" fontId="8" fillId="7" borderId="14" xfId="0" applyNumberFormat="1" applyFont="1" applyFill="1" applyBorder="1" applyAlignment="1" applyProtection="1">
      <alignment horizontal="center" vertical="center" wrapText="1"/>
    </xf>
    <xf numFmtId="0" fontId="8" fillId="7" borderId="1" xfId="3" applyNumberFormat="1" applyFont="1" applyFill="1" applyBorder="1" applyAlignment="1" applyProtection="1">
      <alignment horizontal="center" vertical="center"/>
      <protection locked="0"/>
    </xf>
    <xf numFmtId="0" fontId="7" fillId="7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NumberFormat="1" applyFont="1" applyFill="1" applyBorder="1" applyAlignment="1" applyProtection="1">
      <alignment horizontal="center" vertical="center"/>
    </xf>
    <xf numFmtId="0" fontId="7" fillId="7" borderId="16" xfId="0" applyNumberFormat="1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5" xfId="0" applyNumberFormat="1" applyFont="1" applyFill="1" applyBorder="1" applyAlignment="1" applyProtection="1">
      <alignment horizontal="center" vertical="center"/>
    </xf>
    <xf numFmtId="0" fontId="8" fillId="7" borderId="16" xfId="0" applyNumberFormat="1" applyFont="1" applyFill="1" applyBorder="1" applyAlignment="1" applyProtection="1">
      <alignment horizontal="center" vertical="center"/>
    </xf>
    <xf numFmtId="0" fontId="7" fillId="7" borderId="14" xfId="0" applyNumberFormat="1" applyFont="1" applyFill="1" applyBorder="1" applyAlignment="1" applyProtection="1">
      <alignment horizontal="center" vertical="center"/>
    </xf>
    <xf numFmtId="0" fontId="7" fillId="7" borderId="17" xfId="0" applyNumberFormat="1" applyFont="1" applyFill="1" applyBorder="1" applyAlignment="1" applyProtection="1">
      <alignment horizontal="center" vertical="center"/>
    </xf>
    <xf numFmtId="0" fontId="7" fillId="7" borderId="16" xfId="0" applyNumberFormat="1" applyFont="1" applyFill="1" applyBorder="1" applyAlignment="1" applyProtection="1">
      <alignment horizontal="center" vertical="top"/>
    </xf>
    <xf numFmtId="0" fontId="7" fillId="7" borderId="15" xfId="0" applyNumberFormat="1" applyFont="1" applyFill="1" applyBorder="1" applyAlignment="1" applyProtection="1">
      <alignment horizontal="left" vertical="center"/>
    </xf>
    <xf numFmtId="0" fontId="7" fillId="7" borderId="15" xfId="0" applyNumberFormat="1" applyFont="1" applyFill="1" applyBorder="1" applyAlignment="1" applyProtection="1">
      <alignment horizontal="left" vertical="top" wrapText="1"/>
    </xf>
    <xf numFmtId="0" fontId="7" fillId="7" borderId="1" xfId="0" applyNumberFormat="1" applyFont="1" applyFill="1" applyBorder="1" applyAlignment="1" applyProtection="1">
      <alignment horizontal="center" vertical="center"/>
    </xf>
    <xf numFmtId="0" fontId="7" fillId="7" borderId="29" xfId="0" applyNumberFormat="1" applyFont="1" applyFill="1" applyBorder="1" applyAlignment="1" applyProtection="1">
      <alignment horizontal="center" vertical="center"/>
    </xf>
    <xf numFmtId="0" fontId="7" fillId="7" borderId="29" xfId="0" applyNumberFormat="1" applyFont="1" applyFill="1" applyBorder="1" applyAlignment="1" applyProtection="1">
      <alignment horizontal="left" vertical="top"/>
    </xf>
    <xf numFmtId="0" fontId="7" fillId="7" borderId="29" xfId="0" applyNumberFormat="1" applyFont="1" applyFill="1" applyBorder="1" applyAlignment="1" applyProtection="1">
      <alignment horizontal="left" vertical="top" wrapText="1"/>
    </xf>
    <xf numFmtId="0" fontId="7" fillId="7" borderId="38" xfId="0" applyNumberFormat="1" applyFont="1" applyFill="1" applyBorder="1" applyAlignment="1" applyProtection="1">
      <alignment horizontal="center" vertical="center" wrapText="1"/>
    </xf>
    <xf numFmtId="0" fontId="8" fillId="7" borderId="5" xfId="3" applyNumberFormat="1" applyFont="1" applyFill="1" applyBorder="1" applyAlignment="1" applyProtection="1">
      <alignment horizontal="center" vertical="center"/>
      <protection locked="0"/>
    </xf>
    <xf numFmtId="0" fontId="8" fillId="7" borderId="5" xfId="0" applyNumberFormat="1" applyFont="1" applyFill="1" applyBorder="1" applyAlignment="1" applyProtection="1">
      <alignment horizontal="center" vertical="center" wrapText="1"/>
    </xf>
    <xf numFmtId="0" fontId="8" fillId="7" borderId="5" xfId="0" applyNumberFormat="1" applyFont="1" applyFill="1" applyBorder="1" applyAlignment="1" applyProtection="1">
      <alignment horizontal="center" vertical="center"/>
    </xf>
    <xf numFmtId="0" fontId="8" fillId="7" borderId="49" xfId="0" applyNumberFormat="1" applyFont="1" applyFill="1" applyBorder="1" applyAlignment="1" applyProtection="1">
      <alignment horizontal="center" vertical="center"/>
    </xf>
    <xf numFmtId="0" fontId="7" fillId="7" borderId="49" xfId="0" applyNumberFormat="1" applyFont="1" applyFill="1" applyBorder="1" applyAlignment="1" applyProtection="1">
      <alignment horizontal="center" vertical="center"/>
    </xf>
    <xf numFmtId="0" fontId="7" fillId="7" borderId="49" xfId="0" applyNumberFormat="1" applyFont="1" applyFill="1" applyBorder="1" applyAlignment="1" applyProtection="1">
      <alignment horizontal="center" vertical="top"/>
    </xf>
    <xf numFmtId="0" fontId="7" fillId="6" borderId="29" xfId="0" applyNumberFormat="1" applyFont="1" applyFill="1" applyBorder="1" applyAlignment="1" applyProtection="1">
      <alignment horizontal="left" vertical="top"/>
    </xf>
    <xf numFmtId="0" fontId="7" fillId="6" borderId="29" xfId="0" applyNumberFormat="1" applyFont="1" applyFill="1" applyBorder="1" applyAlignment="1" applyProtection="1">
      <alignment horizontal="left" vertical="top" wrapText="1"/>
    </xf>
    <xf numFmtId="0" fontId="7" fillId="6" borderId="38" xfId="0" applyNumberFormat="1" applyFont="1" applyFill="1" applyBorder="1" applyAlignment="1" applyProtection="1">
      <alignment horizontal="center" vertical="center" wrapText="1"/>
    </xf>
    <xf numFmtId="0" fontId="8" fillId="6" borderId="5" xfId="3" applyNumberFormat="1" applyFont="1" applyFill="1" applyBorder="1" applyAlignment="1" applyProtection="1">
      <alignment horizontal="center" vertical="center"/>
      <protection locked="0"/>
    </xf>
    <xf numFmtId="0" fontId="8" fillId="6" borderId="5" xfId="0" applyNumberFormat="1" applyFont="1" applyFill="1" applyBorder="1" applyAlignment="1" applyProtection="1">
      <alignment horizontal="center" vertical="center" wrapText="1"/>
    </xf>
    <xf numFmtId="0" fontId="8" fillId="6" borderId="5" xfId="0" applyNumberFormat="1" applyFont="1" applyFill="1" applyBorder="1" applyAlignment="1" applyProtection="1">
      <alignment horizontal="center" vertical="center"/>
    </xf>
    <xf numFmtId="0" fontId="8" fillId="6" borderId="49" xfId="0" applyNumberFormat="1" applyFont="1" applyFill="1" applyBorder="1" applyAlignment="1" applyProtection="1">
      <alignment horizontal="center" vertical="center"/>
    </xf>
    <xf numFmtId="0" fontId="7" fillId="7" borderId="15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/>
    <xf numFmtId="0" fontId="8" fillId="0" borderId="15" xfId="0" applyNumberFormat="1" applyFont="1" applyFill="1" applyBorder="1" applyAlignment="1" applyProtection="1">
      <alignment horizont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0" fontId="7" fillId="3" borderId="39" xfId="0" applyNumberFormat="1" applyFont="1" applyFill="1" applyBorder="1" applyAlignment="1" applyProtection="1">
      <alignment horizontal="center" vertical="center"/>
    </xf>
    <xf numFmtId="0" fontId="7" fillId="3" borderId="34" xfId="0" applyNumberFormat="1" applyFont="1" applyFill="1" applyBorder="1" applyAlignment="1" applyProtection="1">
      <alignment horizontal="center" vertical="center"/>
    </xf>
    <xf numFmtId="164" fontId="7" fillId="4" borderId="17" xfId="3" applyNumberFormat="1" applyFont="1" applyFill="1" applyBorder="1" applyAlignment="1" applyProtection="1">
      <alignment horizontal="center" vertical="center"/>
      <protection locked="0"/>
    </xf>
    <xf numFmtId="164" fontId="7" fillId="4" borderId="28" xfId="3" applyNumberFormat="1" applyFont="1" applyFill="1" applyBorder="1" applyAlignment="1" applyProtection="1">
      <alignment horizontal="center" vertical="center"/>
      <protection locked="0"/>
    </xf>
    <xf numFmtId="164" fontId="34" fillId="4" borderId="17" xfId="3" applyNumberFormat="1" applyFont="1" applyFill="1" applyBorder="1" applyAlignment="1" applyProtection="1">
      <alignment horizontal="right" vertical="center"/>
      <protection locked="0"/>
    </xf>
    <xf numFmtId="0" fontId="8" fillId="3" borderId="1" xfId="0" applyNumberFormat="1" applyFont="1" applyFill="1" applyBorder="1" applyAlignment="1" applyProtection="1">
      <alignment horizontal="left" vertical="center"/>
    </xf>
    <xf numFmtId="0" fontId="7" fillId="3" borderId="1" xfId="0" applyNumberFormat="1" applyFont="1" applyFill="1" applyBorder="1" applyAlignment="1" applyProtection="1">
      <alignment horizontal="left" vertical="center"/>
    </xf>
    <xf numFmtId="164" fontId="7" fillId="3" borderId="1" xfId="0" applyNumberFormat="1" applyFont="1" applyFill="1" applyBorder="1" applyAlignment="1" applyProtection="1">
      <alignment horizontal="center" vertical="center"/>
    </xf>
    <xf numFmtId="0" fontId="7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>
      <alignment horizontal="center" vertical="center"/>
    </xf>
    <xf numFmtId="0" fontId="7" fillId="3" borderId="1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 applyProtection="1">
      <alignment horizontal="center" vertical="center"/>
      <protection locked="0"/>
    </xf>
    <xf numFmtId="164" fontId="7" fillId="3" borderId="5" xfId="0" applyNumberFormat="1" applyFont="1" applyFill="1" applyBorder="1" applyAlignment="1" applyProtection="1">
      <alignment horizontal="center" vertical="center"/>
    </xf>
    <xf numFmtId="0" fontId="7" fillId="3" borderId="13" xfId="0" applyNumberFormat="1" applyFont="1" applyFill="1" applyBorder="1" applyAlignment="1" applyProtection="1">
      <alignment horizontal="center" vertical="top"/>
    </xf>
    <xf numFmtId="164" fontId="7" fillId="3" borderId="13" xfId="0" applyNumberFormat="1" applyFont="1" applyFill="1" applyBorder="1" applyAlignment="1" applyProtection="1">
      <alignment horizontal="center" vertical="center"/>
    </xf>
    <xf numFmtId="0" fontId="7" fillId="3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top"/>
    </xf>
    <xf numFmtId="0" fontId="8" fillId="3" borderId="13" xfId="0" applyNumberFormat="1" applyFont="1" applyFill="1" applyBorder="1" applyAlignment="1" applyProtection="1">
      <alignment horizontal="left" vertical="center"/>
    </xf>
    <xf numFmtId="0" fontId="8" fillId="3" borderId="41" xfId="0" applyNumberFormat="1" applyFont="1" applyFill="1" applyBorder="1" applyAlignment="1" applyProtection="1">
      <alignment horizontal="left" vertical="center"/>
    </xf>
    <xf numFmtId="0" fontId="8" fillId="3" borderId="2" xfId="0" applyNumberFormat="1" applyFont="1" applyFill="1" applyBorder="1" applyAlignment="1" applyProtection="1">
      <alignment horizontal="center" vertical="top"/>
    </xf>
    <xf numFmtId="3" fontId="8" fillId="3" borderId="2" xfId="0" applyNumberFormat="1" applyFont="1" applyFill="1" applyBorder="1" applyAlignment="1" applyProtection="1">
      <alignment horizontal="center" vertical="center"/>
    </xf>
    <xf numFmtId="0" fontId="25" fillId="0" borderId="41" xfId="0" applyNumberFormat="1" applyFont="1" applyFill="1" applyBorder="1" applyAlignment="1" applyProtection="1">
      <alignment horizontal="left" vertical="top"/>
    </xf>
    <xf numFmtId="0" fontId="25" fillId="0" borderId="54" xfId="0" applyNumberFormat="1" applyFont="1" applyFill="1" applyBorder="1" applyAlignment="1" applyProtection="1">
      <alignment horizontal="left" vertical="top"/>
    </xf>
    <xf numFmtId="0" fontId="25" fillId="0" borderId="23" xfId="0" applyNumberFormat="1" applyFont="1" applyFill="1" applyBorder="1" applyAlignment="1" applyProtection="1">
      <alignment vertical="top" wrapText="1"/>
    </xf>
    <xf numFmtId="0" fontId="8" fillId="0" borderId="55" xfId="0" applyNumberFormat="1" applyFont="1" applyFill="1" applyBorder="1" applyAlignment="1" applyProtection="1">
      <alignment horizontal="center" vertical="center" wrapText="1"/>
    </xf>
    <xf numFmtId="0" fontId="8" fillId="0" borderId="22" xfId="3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3" borderId="2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6" borderId="13" xfId="3" applyNumberFormat="1" applyFont="1" applyFill="1" applyBorder="1" applyAlignment="1" applyProtection="1">
      <alignment horizontal="center" vertical="center"/>
      <protection locked="0"/>
    </xf>
    <xf numFmtId="0" fontId="7" fillId="6" borderId="13" xfId="0" applyNumberFormat="1" applyFont="1" applyFill="1" applyBorder="1" applyAlignment="1" applyProtection="1">
      <alignment horizontal="center" vertical="center"/>
    </xf>
    <xf numFmtId="0" fontId="7" fillId="7" borderId="5" xfId="0" applyNumberFormat="1" applyFont="1" applyFill="1" applyBorder="1" applyAlignment="1" applyProtection="1">
      <alignment horizontal="center" vertical="center"/>
    </xf>
    <xf numFmtId="0" fontId="8" fillId="0" borderId="56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wrapText="1"/>
    </xf>
    <xf numFmtId="0" fontId="8" fillId="3" borderId="36" xfId="0" applyNumberFormat="1" applyFont="1" applyFill="1" applyBorder="1" applyAlignment="1" applyProtection="1">
      <alignment horizontal="left" vertical="top"/>
    </xf>
    <xf numFmtId="0" fontId="7" fillId="3" borderId="15" xfId="0" applyNumberFormat="1" applyFont="1" applyFill="1" applyBorder="1" applyAlignment="1" applyProtection="1">
      <alignment horizontal="left" vertical="top"/>
    </xf>
    <xf numFmtId="0" fontId="7" fillId="3" borderId="15" xfId="0" applyNumberFormat="1" applyFont="1" applyFill="1" applyBorder="1" applyAlignment="1" applyProtection="1">
      <alignment horizontal="left" vertical="top" wrapText="1"/>
    </xf>
    <xf numFmtId="0" fontId="7" fillId="3" borderId="15" xfId="0" applyNumberFormat="1" applyFont="1" applyFill="1" applyBorder="1" applyAlignment="1" applyProtection="1">
      <alignment horizontal="left" vertical="center" wrapText="1"/>
    </xf>
    <xf numFmtId="0" fontId="8" fillId="3" borderId="15" xfId="0" applyNumberFormat="1" applyFont="1" applyFill="1" applyBorder="1" applyAlignment="1" applyProtection="1">
      <alignment horizontal="left" vertical="top" wrapText="1"/>
    </xf>
    <xf numFmtId="3" fontId="8" fillId="3" borderId="27" xfId="0" applyNumberFormat="1" applyFont="1" applyFill="1" applyBorder="1" applyAlignment="1" applyProtection="1">
      <alignment horizontal="center" vertical="center"/>
    </xf>
    <xf numFmtId="0" fontId="8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7" xfId="3" applyNumberFormat="1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 applyProtection="1">
      <alignment horizontal="center" vertical="center"/>
    </xf>
    <xf numFmtId="0" fontId="8" fillId="3" borderId="41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center"/>
    </xf>
    <xf numFmtId="3" fontId="8" fillId="3" borderId="41" xfId="0" applyNumberFormat="1" applyFont="1" applyFill="1" applyBorder="1" applyAlignment="1" applyProtection="1">
      <alignment horizontal="center" vertical="center"/>
    </xf>
    <xf numFmtId="3" fontId="8" fillId="3" borderId="42" xfId="0" applyNumberFormat="1" applyFont="1" applyFill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</xf>
    <xf numFmtId="0" fontId="8" fillId="0" borderId="52" xfId="3" applyNumberFormat="1" applyFont="1" applyFill="1" applyBorder="1" applyAlignment="1" applyProtection="1">
      <alignment horizontal="center" vertical="center"/>
      <protection locked="0"/>
    </xf>
    <xf numFmtId="0" fontId="8" fillId="0" borderId="8" xfId="3" applyNumberFormat="1" applyFont="1" applyFill="1" applyBorder="1" applyAlignment="1" applyProtection="1">
      <alignment horizontal="center" vertical="center"/>
      <protection locked="0"/>
    </xf>
    <xf numFmtId="0" fontId="7" fillId="7" borderId="38" xfId="0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28" xfId="0" applyFont="1" applyFill="1" applyBorder="1"/>
    <xf numFmtId="0" fontId="7" fillId="0" borderId="17" xfId="0" applyFont="1" applyFill="1" applyBorder="1"/>
    <xf numFmtId="0" fontId="7" fillId="0" borderId="40" xfId="0" applyFont="1" applyFill="1" applyBorder="1"/>
    <xf numFmtId="0" fontId="7" fillId="0" borderId="49" xfId="0" applyFont="1" applyFill="1" applyBorder="1"/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/>
    </xf>
    <xf numFmtId="164" fontId="8" fillId="4" borderId="17" xfId="3" applyNumberFormat="1" applyFont="1" applyFill="1" applyBorder="1" applyAlignment="1" applyProtection="1">
      <alignment horizontal="center" vertical="center"/>
      <protection locked="0"/>
    </xf>
    <xf numFmtId="0" fontId="8" fillId="3" borderId="17" xfId="0" applyNumberFormat="1" applyFont="1" applyFill="1" applyBorder="1" applyAlignment="1" applyProtection="1">
      <alignment horizontal="center" vertical="center"/>
    </xf>
    <xf numFmtId="0" fontId="25" fillId="0" borderId="17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0" fontId="17" fillId="0" borderId="17" xfId="0" applyNumberFormat="1" applyFont="1" applyFill="1" applyBorder="1" applyAlignment="1" applyProtection="1">
      <alignment horizontal="center" vertical="center"/>
    </xf>
    <xf numFmtId="0" fontId="8" fillId="6" borderId="4" xfId="0" applyNumberFormat="1" applyFont="1" applyFill="1" applyBorder="1" applyAlignment="1" applyProtection="1">
      <alignment horizontal="center" vertical="center"/>
    </xf>
    <xf numFmtId="0" fontId="8" fillId="7" borderId="17" xfId="0" applyNumberFormat="1" applyFont="1" applyFill="1" applyBorder="1" applyAlignment="1" applyProtection="1">
      <alignment horizontal="center" vertical="center"/>
    </xf>
    <xf numFmtId="0" fontId="8" fillId="6" borderId="17" xfId="0" applyNumberFormat="1" applyFont="1" applyFill="1" applyBorder="1" applyAlignment="1" applyProtection="1">
      <alignment horizontal="center" vertical="center"/>
    </xf>
    <xf numFmtId="0" fontId="8" fillId="7" borderId="28" xfId="0" applyNumberFormat="1" applyFont="1" applyFill="1" applyBorder="1" applyAlignment="1" applyProtection="1">
      <alignment horizontal="center" vertical="center"/>
    </xf>
    <xf numFmtId="3" fontId="8" fillId="3" borderId="32" xfId="0" applyNumberFormat="1" applyFont="1" applyFill="1" applyBorder="1" applyAlignment="1" applyProtection="1">
      <alignment horizontal="center" vertical="center"/>
    </xf>
    <xf numFmtId="164" fontId="7" fillId="3" borderId="37" xfId="3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/>
    </xf>
    <xf numFmtId="0" fontId="25" fillId="0" borderId="37" xfId="0" applyNumberFormat="1" applyFont="1" applyFill="1" applyBorder="1" applyAlignment="1" applyProtection="1">
      <alignment horizontal="center" vertical="center"/>
    </xf>
    <xf numFmtId="0" fontId="25" fillId="0" borderId="57" xfId="0" applyNumberFormat="1" applyFont="1" applyFill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57" xfId="0" applyNumberFormat="1" applyFont="1" applyFill="1" applyBorder="1" applyAlignment="1" applyProtection="1">
      <alignment horizontal="center" vertical="center"/>
    </xf>
    <xf numFmtId="0" fontId="17" fillId="0" borderId="37" xfId="0" applyNumberFormat="1" applyFont="1" applyFill="1" applyBorder="1" applyAlignment="1" applyProtection="1">
      <alignment horizontal="center" vertical="center"/>
    </xf>
    <xf numFmtId="0" fontId="8" fillId="0" borderId="35" xfId="3" applyNumberFormat="1" applyFont="1" applyFill="1" applyBorder="1" applyAlignment="1" applyProtection="1">
      <alignment horizontal="center"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8" fillId="6" borderId="34" xfId="0" applyNumberFormat="1" applyFont="1" applyFill="1" applyBorder="1" applyAlignment="1" applyProtection="1">
      <alignment horizontal="center" vertical="center"/>
    </xf>
    <xf numFmtId="0" fontId="8" fillId="7" borderId="37" xfId="0" applyNumberFormat="1" applyFont="1" applyFill="1" applyBorder="1" applyAlignment="1" applyProtection="1">
      <alignment horizontal="center" vertical="center"/>
    </xf>
    <xf numFmtId="0" fontId="8" fillId="6" borderId="37" xfId="0" applyNumberFormat="1" applyFont="1" applyFill="1" applyBorder="1" applyAlignment="1" applyProtection="1">
      <alignment horizontal="center" vertical="center"/>
    </xf>
    <xf numFmtId="0" fontId="8" fillId="7" borderId="57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0" fontId="7" fillId="0" borderId="58" xfId="0" applyNumberFormat="1" applyFont="1" applyFill="1" applyBorder="1" applyAlignment="1" applyProtection="1">
      <alignment horizontal="center" vertical="center"/>
    </xf>
    <xf numFmtId="0" fontId="7" fillId="6" borderId="34" xfId="0" applyNumberFormat="1" applyFont="1" applyFill="1" applyBorder="1" applyAlignment="1" applyProtection="1">
      <alignment horizontal="center" vertical="center"/>
    </xf>
    <xf numFmtId="0" fontId="7" fillId="7" borderId="37" xfId="0" applyNumberFormat="1" applyFont="1" applyFill="1" applyBorder="1" applyAlignment="1" applyProtection="1">
      <alignment horizontal="center" vertical="center"/>
    </xf>
    <xf numFmtId="0" fontId="7" fillId="6" borderId="37" xfId="0" applyNumberFormat="1" applyFont="1" applyFill="1" applyBorder="1" applyAlignment="1" applyProtection="1">
      <alignment horizontal="center" vertical="center"/>
    </xf>
    <xf numFmtId="0" fontId="7" fillId="7" borderId="57" xfId="0" applyNumberFormat="1" applyFont="1" applyFill="1" applyBorder="1" applyAlignment="1" applyProtection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7" fillId="3" borderId="57" xfId="0" applyNumberFormat="1" applyFont="1" applyFill="1" applyBorder="1" applyAlignment="1" applyProtection="1">
      <alignment horizontal="center" vertical="center"/>
    </xf>
    <xf numFmtId="164" fontId="7" fillId="4" borderId="57" xfId="3" applyNumberFormat="1" applyFont="1" applyFill="1" applyBorder="1" applyAlignment="1" applyProtection="1">
      <alignment horizontal="center" vertical="center"/>
      <protection locked="0"/>
    </xf>
    <xf numFmtId="0" fontId="7" fillId="3" borderId="39" xfId="0" applyNumberFormat="1" applyFont="1" applyFill="1" applyBorder="1" applyAlignment="1" applyProtection="1">
      <alignment horizontal="center" vertical="top"/>
    </xf>
    <xf numFmtId="164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164" fontId="7" fillId="3" borderId="39" xfId="0" applyNumberFormat="1" applyFont="1" applyFill="1" applyBorder="1" applyAlignment="1" applyProtection="1">
      <alignment horizontal="center" vertical="center"/>
    </xf>
    <xf numFmtId="164" fontId="7" fillId="3" borderId="40" xfId="0" applyNumberFormat="1" applyFont="1" applyFill="1" applyBorder="1" applyAlignment="1" applyProtection="1">
      <alignment horizontal="center" vertical="center"/>
    </xf>
    <xf numFmtId="164" fontId="7" fillId="3" borderId="34" xfId="0" applyNumberFormat="1" applyFont="1" applyFill="1" applyBorder="1" applyAlignment="1" applyProtection="1">
      <alignment horizontal="center" vertical="center"/>
    </xf>
    <xf numFmtId="164" fontId="8" fillId="3" borderId="27" xfId="0" applyNumberFormat="1" applyFont="1" applyFill="1" applyBorder="1" applyAlignment="1" applyProtection="1">
      <alignment horizontal="center" vertical="center"/>
    </xf>
    <xf numFmtId="164" fontId="8" fillId="3" borderId="2" xfId="0" applyNumberFormat="1" applyFont="1" applyFill="1" applyBorder="1" applyAlignment="1" applyProtection="1">
      <alignment horizontal="center" vertical="center"/>
    </xf>
    <xf numFmtId="164" fontId="8" fillId="3" borderId="36" xfId="0" applyNumberFormat="1" applyFont="1" applyFill="1" applyBorder="1" applyAlignment="1" applyProtection="1">
      <alignment horizontal="center" vertical="center"/>
    </xf>
    <xf numFmtId="164" fontId="8" fillId="3" borderId="41" xfId="0" applyNumberFormat="1" applyFont="1" applyFill="1" applyBorder="1" applyAlignment="1" applyProtection="1">
      <alignment horizontal="center" vertical="center"/>
    </xf>
    <xf numFmtId="164" fontId="8" fillId="3" borderId="42" xfId="0" applyNumberFormat="1" applyFont="1" applyFill="1" applyBorder="1" applyAlignment="1" applyProtection="1">
      <alignment horizontal="center" vertical="center"/>
    </xf>
    <xf numFmtId="164" fontId="8" fillId="3" borderId="32" xfId="0" applyNumberFormat="1" applyFont="1" applyFill="1" applyBorder="1" applyAlignment="1" applyProtection="1">
      <alignment horizontal="center" vertical="center"/>
    </xf>
    <xf numFmtId="164" fontId="7" fillId="3" borderId="34" xfId="3" applyNumberFormat="1" applyFont="1" applyFill="1" applyBorder="1" applyAlignment="1" applyProtection="1">
      <alignment horizontal="center" vertical="center"/>
      <protection locked="0"/>
    </xf>
    <xf numFmtId="0" fontId="8" fillId="3" borderId="36" xfId="0" applyNumberFormat="1" applyFont="1" applyFill="1" applyBorder="1" applyAlignment="1" applyProtection="1">
      <alignment horizontal="center" vertical="center"/>
    </xf>
    <xf numFmtId="3" fontId="8" fillId="0" borderId="36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18" fillId="0" borderId="0" xfId="0" applyNumberFormat="1" applyFont="1" applyFill="1" applyBorder="1"/>
    <xf numFmtId="0" fontId="8" fillId="0" borderId="43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textRotation="90" wrapText="1"/>
    </xf>
    <xf numFmtId="0" fontId="7" fillId="0" borderId="53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center" vertical="center" wrapText="1"/>
    </xf>
    <xf numFmtId="0" fontId="7" fillId="0" borderId="43" xfId="0" applyNumberFormat="1" applyFont="1" applyFill="1" applyBorder="1" applyAlignment="1" applyProtection="1">
      <alignment horizontal="center" vertical="center" textRotation="90" wrapText="1"/>
    </xf>
    <xf numFmtId="0" fontId="7" fillId="0" borderId="17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19" fillId="0" borderId="17" xfId="3" applyNumberFormat="1" applyFont="1" applyFill="1" applyBorder="1" applyAlignment="1" applyProtection="1">
      <alignment horizontal="center" vertical="center"/>
      <protection locked="0"/>
    </xf>
    <xf numFmtId="0" fontId="19" fillId="0" borderId="28" xfId="3" applyNumberFormat="1" applyFont="1" applyFill="1" applyBorder="1" applyAlignment="1" applyProtection="1">
      <alignment horizontal="center" vertical="center"/>
      <protection locked="0"/>
    </xf>
    <xf numFmtId="0" fontId="19" fillId="0" borderId="4" xfId="3" applyNumberFormat="1" applyFont="1" applyFill="1" applyBorder="1" applyAlignment="1" applyProtection="1">
      <alignment horizontal="center" vertical="center"/>
      <protection locked="0"/>
    </xf>
    <xf numFmtId="0" fontId="8" fillId="6" borderId="17" xfId="3" applyNumberFormat="1" applyFont="1" applyFill="1" applyBorder="1" applyAlignment="1" applyProtection="1">
      <alignment horizontal="center" vertical="center"/>
      <protection locked="0"/>
    </xf>
    <xf numFmtId="0" fontId="8" fillId="7" borderId="17" xfId="3" applyNumberFormat="1" applyFont="1" applyFill="1" applyBorder="1" applyAlignment="1" applyProtection="1">
      <alignment horizontal="center" vertical="center"/>
      <protection locked="0"/>
    </xf>
    <xf numFmtId="0" fontId="8" fillId="7" borderId="28" xfId="3" applyNumberFormat="1" applyFont="1" applyFill="1" applyBorder="1" applyAlignment="1" applyProtection="1">
      <alignment horizontal="center" vertical="center"/>
      <protection locked="0"/>
    </xf>
    <xf numFmtId="0" fontId="25" fillId="0" borderId="33" xfId="0" applyNumberFormat="1" applyFont="1" applyFill="1" applyBorder="1" applyAlignment="1" applyProtection="1">
      <alignment horizontal="center" vertical="center"/>
    </xf>
    <xf numFmtId="3" fontId="8" fillId="0" borderId="32" xfId="0" applyNumberFormat="1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left" vertical="center"/>
    </xf>
    <xf numFmtId="164" fontId="7" fillId="3" borderId="35" xfId="0" applyNumberFormat="1" applyFont="1" applyFill="1" applyBorder="1" applyAlignment="1" applyProtection="1">
      <alignment horizontal="center" vertical="center"/>
    </xf>
    <xf numFmtId="164" fontId="7" fillId="3" borderId="57" xfId="3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9" xfId="0" applyNumberFormat="1" applyFont="1" applyFill="1" applyBorder="1" applyAlignment="1" applyProtection="1">
      <alignment horizontal="left" vertical="top"/>
    </xf>
    <xf numFmtId="0" fontId="7" fillId="3" borderId="52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 vertical="center"/>
    </xf>
    <xf numFmtId="164" fontId="7" fillId="3" borderId="6" xfId="0" applyNumberFormat="1" applyFont="1" applyFill="1" applyBorder="1" applyAlignment="1" applyProtection="1">
      <alignment horizontal="center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7" fillId="3" borderId="52" xfId="0" applyNumberFormat="1" applyFont="1" applyFill="1" applyBorder="1" applyAlignment="1" applyProtection="1">
      <alignment horizontal="center" vertical="center"/>
    </xf>
    <xf numFmtId="164" fontId="7" fillId="3" borderId="8" xfId="0" applyNumberFormat="1" applyFont="1" applyFill="1" applyBorder="1" applyAlignment="1" applyProtection="1">
      <alignment horizontal="center" vertical="center"/>
    </xf>
    <xf numFmtId="0" fontId="8" fillId="3" borderId="36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28" fillId="0" borderId="0" xfId="3" applyNumberFormat="1" applyFont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 applyProtection="1">
      <alignment horizontal="left" vertical="top"/>
    </xf>
    <xf numFmtId="0" fontId="7" fillId="0" borderId="12" xfId="0" applyNumberFormat="1" applyFont="1" applyFill="1" applyBorder="1" applyAlignment="1" applyProtection="1">
      <alignment vertical="top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60" xfId="3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3" applyNumberFormat="1" applyFont="1" applyFill="1" applyBorder="1" applyAlignment="1" applyProtection="1">
      <alignment horizontal="center" vertical="center"/>
      <protection locked="0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2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8" fillId="0" borderId="6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34" fillId="5" borderId="9" xfId="3" applyNumberFormat="1" applyFont="1" applyFill="1" applyBorder="1" applyAlignment="1" applyProtection="1">
      <alignment horizontal="left" vertical="center" wrapText="1"/>
      <protection locked="0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 applyProtection="1">
      <alignment horizontal="center" vertical="center"/>
    </xf>
    <xf numFmtId="3" fontId="8" fillId="0" borderId="42" xfId="0" applyNumberFormat="1" applyFont="1" applyFill="1" applyBorder="1" applyAlignment="1" applyProtection="1">
      <alignment horizontal="center" vertical="center"/>
    </xf>
    <xf numFmtId="3" fontId="8" fillId="0" borderId="27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0" xfId="3" applyNumberFormat="1" applyFont="1" applyFill="1" applyBorder="1" applyAlignment="1" applyProtection="1">
      <alignment horizontal="center" vertical="center"/>
      <protection locked="0"/>
    </xf>
    <xf numFmtId="0" fontId="34" fillId="3" borderId="15" xfId="3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0" applyNumberFormat="1" applyFont="1" applyFill="1" applyBorder="1" applyAlignment="1" applyProtection="1">
      <alignment horizontal="left" vertical="top"/>
    </xf>
    <xf numFmtId="0" fontId="34" fillId="0" borderId="15" xfId="3" applyNumberFormat="1" applyFont="1" applyFill="1" applyBorder="1" applyAlignment="1" applyProtection="1">
      <alignment horizontal="left" vertical="center" wrapText="1"/>
      <protection locked="0"/>
    </xf>
    <xf numFmtId="0" fontId="34" fillId="3" borderId="15" xfId="0" applyNumberFormat="1" applyFont="1" applyFill="1" applyBorder="1" applyAlignment="1" applyProtection="1">
      <alignment horizontal="left" vertical="top"/>
    </xf>
    <xf numFmtId="0" fontId="34" fillId="3" borderId="15" xfId="0" applyNumberFormat="1" applyFont="1" applyFill="1" applyBorder="1" applyAlignment="1" applyProtection="1">
      <alignment vertical="top" wrapText="1"/>
    </xf>
    <xf numFmtId="0" fontId="34" fillId="3" borderId="29" xfId="0" applyNumberFormat="1" applyFont="1" applyFill="1" applyBorder="1" applyAlignment="1" applyProtection="1">
      <alignment vertical="center" wrapText="1"/>
    </xf>
    <xf numFmtId="0" fontId="34" fillId="3" borderId="29" xfId="3" applyNumberFormat="1" applyFont="1" applyFill="1" applyBorder="1" applyAlignment="1" applyProtection="1">
      <alignment horizontal="left" vertical="center" wrapText="1"/>
      <protection locked="0"/>
    </xf>
    <xf numFmtId="0" fontId="8" fillId="3" borderId="3" xfId="0" applyNumberFormat="1" applyFont="1" applyFill="1" applyBorder="1" applyAlignment="1" applyProtection="1">
      <alignment horizontal="left" vertical="top" wrapText="1"/>
    </xf>
    <xf numFmtId="0" fontId="7" fillId="0" borderId="19" xfId="0" applyNumberFormat="1" applyFont="1" applyFill="1" applyBorder="1" applyAlignment="1" applyProtection="1">
      <alignment horizontal="left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5" borderId="52" xfId="3" applyNumberFormat="1" applyFont="1" applyFill="1" applyBorder="1" applyAlignment="1">
      <alignment horizontal="center" vertical="center"/>
    </xf>
    <xf numFmtId="0" fontId="7" fillId="5" borderId="8" xfId="3" applyNumberFormat="1" applyFont="1" applyFill="1" applyBorder="1" applyAlignment="1">
      <alignment horizontal="center" vertical="center"/>
    </xf>
    <xf numFmtId="0" fontId="7" fillId="5" borderId="39" xfId="0" applyNumberFormat="1" applyFont="1" applyFill="1" applyBorder="1" applyAlignment="1" applyProtection="1">
      <alignment horizontal="center" vertical="center"/>
    </xf>
    <xf numFmtId="0" fontId="7" fillId="5" borderId="40" xfId="0" applyNumberFormat="1" applyFont="1" applyFill="1" applyBorder="1" applyAlignment="1" applyProtection="1">
      <alignment horizontal="center" vertical="center"/>
    </xf>
    <xf numFmtId="0" fontId="8" fillId="0" borderId="52" xfId="0" applyNumberFormat="1" applyFont="1" applyFill="1" applyBorder="1" applyAlignment="1" applyProtection="1">
      <alignment horizontal="center" vertical="center"/>
    </xf>
    <xf numFmtId="0" fontId="7" fillId="7" borderId="52" xfId="0" applyNumberFormat="1" applyFont="1" applyFill="1" applyBorder="1" applyAlignment="1" applyProtection="1">
      <alignment horizontal="center" vertical="center"/>
    </xf>
    <xf numFmtId="0" fontId="7" fillId="7" borderId="13" xfId="0" applyNumberFormat="1" applyFont="1" applyFill="1" applyBorder="1" applyAlignment="1" applyProtection="1">
      <alignment horizontal="center" vertical="center"/>
    </xf>
    <xf numFmtId="0" fontId="7" fillId="8" borderId="14" xfId="0" applyNumberFormat="1" applyFont="1" applyFill="1" applyBorder="1" applyAlignment="1" applyProtection="1">
      <alignment horizontal="center" vertical="center"/>
    </xf>
    <xf numFmtId="0" fontId="7" fillId="8" borderId="17" xfId="0" applyNumberFormat="1" applyFont="1" applyFill="1" applyBorder="1" applyAlignment="1" applyProtection="1">
      <alignment horizontal="center" vertical="center"/>
    </xf>
    <xf numFmtId="0" fontId="7" fillId="8" borderId="1" xfId="0" applyNumberFormat="1" applyFont="1" applyFill="1" applyBorder="1" applyAlignment="1" applyProtection="1">
      <alignment horizontal="center" vertical="center"/>
    </xf>
    <xf numFmtId="0" fontId="7" fillId="8" borderId="15" xfId="0" applyNumberFormat="1" applyFont="1" applyFill="1" applyBorder="1" applyAlignment="1" applyProtection="1">
      <alignment horizontal="center" vertical="center"/>
    </xf>
    <xf numFmtId="0" fontId="7" fillId="8" borderId="16" xfId="0" applyNumberFormat="1" applyFont="1" applyFill="1" applyBorder="1" applyAlignment="1" applyProtection="1">
      <alignment horizontal="center" vertical="center"/>
    </xf>
    <xf numFmtId="0" fontId="7" fillId="8" borderId="13" xfId="0" applyNumberFormat="1" applyFont="1" applyFill="1" applyBorder="1" applyAlignment="1" applyProtection="1">
      <alignment horizontal="center" vertical="center"/>
    </xf>
    <xf numFmtId="0" fontId="7" fillId="8" borderId="5" xfId="0" applyNumberFormat="1" applyFont="1" applyFill="1" applyBorder="1" applyAlignment="1" applyProtection="1">
      <alignment horizontal="center" vertical="center"/>
    </xf>
    <xf numFmtId="0" fontId="7" fillId="8" borderId="6" xfId="0" applyNumberFormat="1" applyFont="1" applyFill="1" applyBorder="1" applyAlignment="1" applyProtection="1">
      <alignment horizontal="center" vertical="center"/>
    </xf>
    <xf numFmtId="0" fontId="7" fillId="9" borderId="15" xfId="0" applyNumberFormat="1" applyFont="1" applyFill="1" applyBorder="1" applyAlignment="1" applyProtection="1">
      <alignment horizontal="center" vertical="center"/>
    </xf>
    <xf numFmtId="0" fontId="7" fillId="9" borderId="17" xfId="0" applyNumberFormat="1" applyFont="1" applyFill="1" applyBorder="1" applyAlignment="1" applyProtection="1">
      <alignment horizontal="center" vertical="center"/>
    </xf>
    <xf numFmtId="0" fontId="7" fillId="9" borderId="1" xfId="0" applyNumberFormat="1" applyFont="1" applyFill="1" applyBorder="1" applyAlignment="1" applyProtection="1">
      <alignment horizontal="center" vertical="center"/>
    </xf>
    <xf numFmtId="0" fontId="7" fillId="9" borderId="14" xfId="0" applyNumberFormat="1" applyFont="1" applyFill="1" applyBorder="1" applyAlignment="1" applyProtection="1">
      <alignment horizontal="center" vertical="center"/>
    </xf>
    <xf numFmtId="0" fontId="7" fillId="9" borderId="13" xfId="0" applyNumberFormat="1" applyFont="1" applyFill="1" applyBorder="1" applyAlignment="1" applyProtection="1">
      <alignment horizontal="center" vertical="center"/>
    </xf>
    <xf numFmtId="0" fontId="7" fillId="10" borderId="16" xfId="0" applyNumberFormat="1" applyFont="1" applyFill="1" applyBorder="1" applyAlignment="1" applyProtection="1">
      <alignment horizontal="center" vertical="center"/>
    </xf>
    <xf numFmtId="0" fontId="7" fillId="10" borderId="38" xfId="0" applyNumberFormat="1" applyFont="1" applyFill="1" applyBorder="1" applyAlignment="1" applyProtection="1">
      <alignment horizontal="center" vertical="center" wrapText="1"/>
    </xf>
    <xf numFmtId="0" fontId="7" fillId="10" borderId="39" xfId="0" applyNumberFormat="1" applyFont="1" applyFill="1" applyBorder="1" applyAlignment="1" applyProtection="1">
      <alignment horizontal="center" vertical="center" wrapText="1"/>
    </xf>
    <xf numFmtId="0" fontId="7" fillId="10" borderId="1" xfId="0" applyNumberFormat="1" applyFont="1" applyFill="1" applyBorder="1" applyAlignment="1" applyProtection="1">
      <alignment horizontal="center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7" fillId="10" borderId="1" xfId="0" applyNumberFormat="1" applyFont="1" applyFill="1" applyBorder="1" applyAlignment="1" applyProtection="1">
      <alignment horizontal="center" vertical="center"/>
    </xf>
    <xf numFmtId="0" fontId="7" fillId="11" borderId="15" xfId="0" applyNumberFormat="1" applyFont="1" applyFill="1" applyBorder="1" applyAlignment="1" applyProtection="1">
      <alignment horizontal="center" vertical="center"/>
    </xf>
    <xf numFmtId="0" fontId="7" fillId="11" borderId="1" xfId="0" applyNumberFormat="1" applyFont="1" applyFill="1" applyBorder="1" applyAlignment="1" applyProtection="1">
      <alignment horizontal="center" vertical="center" wrapText="1"/>
    </xf>
    <xf numFmtId="0" fontId="7" fillId="11" borderId="1" xfId="0" applyNumberFormat="1" applyFont="1" applyFill="1" applyBorder="1" applyAlignment="1" applyProtection="1">
      <alignment horizontal="center" vertical="center"/>
    </xf>
    <xf numFmtId="0" fontId="7" fillId="11" borderId="10" xfId="0" applyNumberFormat="1" applyFont="1" applyFill="1" applyBorder="1" applyAlignment="1" applyProtection="1">
      <alignment horizontal="center" vertical="center"/>
    </xf>
    <xf numFmtId="0" fontId="7" fillId="12" borderId="16" xfId="0" applyNumberFormat="1" applyFont="1" applyFill="1" applyBorder="1" applyAlignment="1" applyProtection="1">
      <alignment horizontal="center" vertical="center"/>
    </xf>
    <xf numFmtId="0" fontId="7" fillId="12" borderId="38" xfId="0" applyNumberFormat="1" applyFont="1" applyFill="1" applyBorder="1" applyAlignment="1" applyProtection="1">
      <alignment horizontal="center" vertical="center" wrapText="1"/>
    </xf>
    <xf numFmtId="0" fontId="7" fillId="12" borderId="39" xfId="0" applyNumberFormat="1" applyFont="1" applyFill="1" applyBorder="1" applyAlignment="1" applyProtection="1">
      <alignment horizontal="center" vertical="center" wrapText="1"/>
    </xf>
    <xf numFmtId="0" fontId="7" fillId="12" borderId="1" xfId="0" applyNumberFormat="1" applyFont="1" applyFill="1" applyBorder="1" applyAlignment="1" applyProtection="1">
      <alignment horizontal="center" vertical="center"/>
    </xf>
    <xf numFmtId="0" fontId="7" fillId="12" borderId="1" xfId="0" applyNumberFormat="1" applyFont="1" applyFill="1" applyBorder="1" applyAlignment="1" applyProtection="1">
      <alignment horizontal="center" vertical="center" wrapText="1"/>
    </xf>
    <xf numFmtId="0" fontId="7" fillId="12" borderId="10" xfId="0" applyNumberFormat="1" applyFont="1" applyFill="1" applyBorder="1" applyAlignment="1" applyProtection="1">
      <alignment horizontal="center" vertical="center" wrapText="1"/>
    </xf>
    <xf numFmtId="0" fontId="7" fillId="12" borderId="13" xfId="0" applyNumberFormat="1" applyFont="1" applyFill="1" applyBorder="1" applyAlignment="1" applyProtection="1">
      <alignment horizontal="center" vertical="center" wrapText="1"/>
    </xf>
    <xf numFmtId="0" fontId="7" fillId="12" borderId="2" xfId="0" applyNumberFormat="1" applyFont="1" applyFill="1" applyBorder="1" applyAlignment="1" applyProtection="1">
      <alignment horizontal="center" vertical="center" wrapText="1"/>
    </xf>
    <xf numFmtId="0" fontId="7" fillId="12" borderId="28" xfId="0" applyNumberFormat="1" applyFont="1" applyFill="1" applyBorder="1" applyAlignment="1" applyProtection="1">
      <alignment horizontal="center" vertical="center"/>
    </xf>
    <xf numFmtId="0" fontId="7" fillId="12" borderId="5" xfId="0" applyNumberFormat="1" applyFont="1" applyFill="1" applyBorder="1" applyAlignment="1" applyProtection="1">
      <alignment horizontal="center" vertical="center"/>
    </xf>
    <xf numFmtId="0" fontId="7" fillId="12" borderId="29" xfId="0" applyNumberFormat="1" applyFont="1" applyFill="1" applyBorder="1" applyAlignment="1" applyProtection="1">
      <alignment horizontal="center" vertical="center"/>
    </xf>
    <xf numFmtId="0" fontId="7" fillId="12" borderId="4" xfId="0" applyNumberFormat="1" applyFont="1" applyFill="1" applyBorder="1" applyAlignment="1" applyProtection="1">
      <alignment horizontal="center" vertical="center"/>
    </xf>
    <xf numFmtId="0" fontId="7" fillId="12" borderId="13" xfId="0" applyNumberFormat="1" applyFont="1" applyFill="1" applyBorder="1" applyAlignment="1" applyProtection="1">
      <alignment horizontal="center" vertical="center"/>
    </xf>
    <xf numFmtId="0" fontId="7" fillId="12" borderId="3" xfId="0" applyNumberFormat="1" applyFont="1" applyFill="1" applyBorder="1" applyAlignment="1" applyProtection="1">
      <alignment horizontal="center" vertical="center"/>
    </xf>
    <xf numFmtId="0" fontId="7" fillId="10" borderId="28" xfId="0" applyNumberFormat="1" applyFont="1" applyFill="1" applyBorder="1" applyAlignment="1" applyProtection="1">
      <alignment horizontal="center" vertical="center"/>
    </xf>
    <xf numFmtId="0" fontId="7" fillId="10" borderId="5" xfId="0" applyNumberFormat="1" applyFont="1" applyFill="1" applyBorder="1" applyAlignment="1" applyProtection="1">
      <alignment horizontal="center" vertical="center"/>
    </xf>
    <xf numFmtId="0" fontId="7" fillId="10" borderId="29" xfId="0" applyNumberFormat="1" applyFont="1" applyFill="1" applyBorder="1" applyAlignment="1" applyProtection="1">
      <alignment horizontal="center" vertical="center"/>
    </xf>
    <xf numFmtId="0" fontId="7" fillId="10" borderId="4" xfId="0" applyNumberFormat="1" applyFont="1" applyFill="1" applyBorder="1" applyAlignment="1" applyProtection="1">
      <alignment horizontal="center" vertical="center"/>
    </xf>
    <xf numFmtId="0" fontId="7" fillId="10" borderId="13" xfId="0" applyNumberFormat="1" applyFont="1" applyFill="1" applyBorder="1" applyAlignment="1" applyProtection="1">
      <alignment horizontal="center" vertical="center"/>
    </xf>
    <xf numFmtId="0" fontId="7" fillId="10" borderId="3" xfId="0" applyNumberFormat="1" applyFont="1" applyFill="1" applyBorder="1" applyAlignment="1" applyProtection="1">
      <alignment horizontal="center" vertical="center"/>
    </xf>
    <xf numFmtId="0" fontId="7" fillId="10" borderId="17" xfId="0" applyNumberFormat="1" applyFont="1" applyFill="1" applyBorder="1" applyAlignment="1" applyProtection="1">
      <alignment horizontal="center" vertical="center"/>
    </xf>
    <xf numFmtId="0" fontId="7" fillId="10" borderId="15" xfId="0" applyNumberFormat="1" applyFont="1" applyFill="1" applyBorder="1" applyAlignment="1" applyProtection="1">
      <alignment horizontal="center" vertical="center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38" fillId="2" borderId="0" xfId="3" applyFont="1" applyFill="1" applyBorder="1" applyAlignment="1" applyProtection="1">
      <alignment horizontal="left" vertical="center"/>
      <protection locked="0"/>
    </xf>
    <xf numFmtId="49" fontId="8" fillId="2" borderId="20" xfId="3" applyNumberFormat="1" applyFont="1" applyFill="1" applyBorder="1" applyAlignment="1" applyProtection="1">
      <alignment horizontal="left" vertical="center"/>
      <protection locked="0"/>
    </xf>
    <xf numFmtId="0" fontId="19" fillId="2" borderId="0" xfId="3" applyFont="1" applyFill="1" applyBorder="1" applyAlignment="1" applyProtection="1">
      <alignment horizontal="left" vertical="center"/>
      <protection locked="0"/>
    </xf>
    <xf numFmtId="0" fontId="23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3" applyFont="1" applyAlignment="1" applyProtection="1">
      <alignment horizontal="left" vertical="top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Border="1" applyAlignment="1" applyProtection="1">
      <alignment horizontal="right" vertical="center"/>
      <protection locked="0"/>
    </xf>
    <xf numFmtId="0" fontId="37" fillId="2" borderId="0" xfId="3" applyFont="1" applyFill="1" applyBorder="1" applyAlignment="1" applyProtection="1">
      <alignment horizontal="center" vertical="top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49" fontId="9" fillId="2" borderId="20" xfId="3" applyNumberFormat="1" applyFont="1" applyFill="1" applyBorder="1" applyAlignment="1" applyProtection="1">
      <alignment horizontal="center" vertical="center"/>
      <protection locked="0"/>
    </xf>
    <xf numFmtId="0" fontId="9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3" applyNumberFormat="1" applyFont="1" applyFill="1" applyBorder="1" applyAlignment="1" applyProtection="1">
      <alignment horizontal="left" vertical="center"/>
      <protection locked="0"/>
    </xf>
    <xf numFmtId="0" fontId="32" fillId="2" borderId="1" xfId="3" applyNumberFormat="1" applyFont="1" applyFill="1" applyBorder="1" applyAlignment="1" applyProtection="1">
      <alignment horizontal="center" vertical="center"/>
      <protection locked="0"/>
    </xf>
    <xf numFmtId="0" fontId="15" fillId="2" borderId="1" xfId="3" applyNumberFormat="1" applyFont="1" applyFill="1" applyBorder="1" applyAlignment="1" applyProtection="1">
      <alignment horizontal="center" vertical="center"/>
      <protection locked="0"/>
    </xf>
    <xf numFmtId="0" fontId="30" fillId="2" borderId="1" xfId="3" applyNumberFormat="1" applyFont="1" applyFill="1" applyBorder="1" applyAlignment="1" applyProtection="1">
      <alignment horizontal="center" vertical="center"/>
      <protection locked="0"/>
    </xf>
    <xf numFmtId="0" fontId="30" fillId="2" borderId="15" xfId="3" applyNumberFormat="1" applyFont="1" applyFill="1" applyBorder="1" applyAlignment="1" applyProtection="1">
      <alignment horizontal="center" vertical="center"/>
      <protection locked="0"/>
    </xf>
    <xf numFmtId="0" fontId="30" fillId="2" borderId="19" xfId="3" applyNumberFormat="1" applyFont="1" applyFill="1" applyBorder="1" applyAlignment="1" applyProtection="1">
      <alignment horizontal="center" vertical="center"/>
      <protection locked="0"/>
    </xf>
    <xf numFmtId="0" fontId="30" fillId="2" borderId="17" xfId="3" applyNumberFormat="1" applyFont="1" applyFill="1" applyBorder="1" applyAlignment="1" applyProtection="1">
      <alignment horizontal="center" vertical="center"/>
      <protection locked="0"/>
    </xf>
    <xf numFmtId="0" fontId="32" fillId="2" borderId="15" xfId="3" applyNumberFormat="1" applyFont="1" applyFill="1" applyBorder="1" applyAlignment="1" applyProtection="1">
      <alignment horizontal="center" vertical="center"/>
      <protection locked="0"/>
    </xf>
    <xf numFmtId="0" fontId="32" fillId="2" borderId="19" xfId="3" applyNumberFormat="1" applyFont="1" applyFill="1" applyBorder="1" applyAlignment="1" applyProtection="1">
      <alignment horizontal="center" vertical="center"/>
      <protection locked="0"/>
    </xf>
    <xf numFmtId="0" fontId="32" fillId="2" borderId="17" xfId="3" applyNumberFormat="1" applyFont="1" applyFill="1" applyBorder="1" applyAlignment="1" applyProtection="1">
      <alignment horizontal="center" vertical="center"/>
      <protection locked="0"/>
    </xf>
    <xf numFmtId="0" fontId="12" fillId="2" borderId="1" xfId="3" applyNumberFormat="1" applyFont="1" applyFill="1" applyBorder="1" applyAlignment="1" applyProtection="1">
      <alignment horizontal="center" vertical="center"/>
      <protection locked="0"/>
    </xf>
    <xf numFmtId="0" fontId="31" fillId="0" borderId="1" xfId="3" applyNumberFormat="1" applyFont="1" applyBorder="1" applyAlignment="1" applyProtection="1">
      <alignment horizontal="center" vertical="center"/>
      <protection locked="0"/>
    </xf>
    <xf numFmtId="0" fontId="30" fillId="0" borderId="1" xfId="3" applyNumberFormat="1" applyFont="1" applyBorder="1" applyAlignment="1" applyProtection="1">
      <alignment horizontal="center" vertical="center" wrapText="1"/>
      <protection locked="0"/>
    </xf>
    <xf numFmtId="0" fontId="31" fillId="0" borderId="15" xfId="3" applyNumberFormat="1" applyFont="1" applyBorder="1" applyAlignment="1" applyProtection="1">
      <alignment horizontal="center" vertical="center"/>
      <protection locked="0"/>
    </xf>
    <xf numFmtId="0" fontId="31" fillId="0" borderId="19" xfId="3" applyNumberFormat="1" applyFont="1" applyBorder="1" applyAlignment="1" applyProtection="1">
      <alignment horizontal="center" vertical="center"/>
      <protection locked="0"/>
    </xf>
    <xf numFmtId="0" fontId="31" fillId="0" borderId="17" xfId="3" applyNumberFormat="1" applyFont="1" applyBorder="1" applyAlignment="1" applyProtection="1">
      <alignment horizontal="center" vertical="center"/>
      <protection locked="0"/>
    </xf>
    <xf numFmtId="0" fontId="30" fillId="0" borderId="29" xfId="3" applyNumberFormat="1" applyFont="1" applyBorder="1" applyAlignment="1" applyProtection="1">
      <alignment horizontal="center" vertical="center"/>
      <protection locked="0"/>
    </xf>
    <xf numFmtId="0" fontId="30" fillId="0" borderId="30" xfId="3" applyNumberFormat="1" applyFont="1" applyBorder="1" applyAlignment="1" applyProtection="1">
      <alignment horizontal="center" vertical="center"/>
      <protection locked="0"/>
    </xf>
    <xf numFmtId="0" fontId="30" fillId="0" borderId="28" xfId="3" applyNumberFormat="1" applyFont="1" applyBorder="1" applyAlignment="1" applyProtection="1">
      <alignment horizontal="center" vertical="center"/>
      <protection locked="0"/>
    </xf>
    <xf numFmtId="0" fontId="30" fillId="0" borderId="9" xfId="3" applyNumberFormat="1" applyFont="1" applyBorder="1" applyAlignment="1" applyProtection="1">
      <alignment horizontal="center" vertical="center"/>
      <protection locked="0"/>
    </xf>
    <xf numFmtId="0" fontId="30" fillId="0" borderId="0" xfId="3" applyNumberFormat="1" applyFont="1" applyBorder="1" applyAlignment="1" applyProtection="1">
      <alignment horizontal="center" vertical="center"/>
      <protection locked="0"/>
    </xf>
    <xf numFmtId="0" fontId="30" fillId="0" borderId="7" xfId="3" applyNumberFormat="1" applyFont="1" applyBorder="1" applyAlignment="1" applyProtection="1">
      <alignment horizontal="center" vertical="center"/>
      <protection locked="0"/>
    </xf>
    <xf numFmtId="0" fontId="30" fillId="0" borderId="3" xfId="3" applyNumberFormat="1" applyFont="1" applyBorder="1" applyAlignment="1" applyProtection="1">
      <alignment horizontal="center" vertical="center"/>
      <protection locked="0"/>
    </xf>
    <xf numFmtId="0" fontId="30" fillId="0" borderId="20" xfId="3" applyNumberFormat="1" applyFont="1" applyBorder="1" applyAlignment="1" applyProtection="1">
      <alignment horizontal="center" vertical="center"/>
      <protection locked="0"/>
    </xf>
    <xf numFmtId="0" fontId="30" fillId="0" borderId="4" xfId="3" applyNumberFormat="1" applyFont="1" applyBorder="1" applyAlignment="1" applyProtection="1">
      <alignment horizontal="center" vertical="center"/>
      <protection locked="0"/>
    </xf>
    <xf numFmtId="0" fontId="31" fillId="0" borderId="1" xfId="3" applyNumberFormat="1" applyFont="1" applyBorder="1" applyAlignment="1" applyProtection="1">
      <alignment horizontal="center" vertical="center" wrapText="1"/>
      <protection locked="0"/>
    </xf>
    <xf numFmtId="0" fontId="30" fillId="0" borderId="1" xfId="3" applyNumberFormat="1" applyFont="1" applyBorder="1" applyAlignment="1" applyProtection="1">
      <alignment horizontal="center" vertical="center"/>
      <protection locked="0"/>
    </xf>
    <xf numFmtId="0" fontId="30" fillId="0" borderId="0" xfId="3" applyFont="1"/>
    <xf numFmtId="0" fontId="12" fillId="0" borderId="23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3" applyFont="1" applyAlignment="1" applyProtection="1">
      <alignment horizontal="left" vertical="top"/>
      <protection locked="0"/>
    </xf>
    <xf numFmtId="0" fontId="27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 textRotation="90"/>
    </xf>
    <xf numFmtId="0" fontId="11" fillId="0" borderId="6" xfId="0" applyNumberFormat="1" applyFont="1" applyFill="1" applyBorder="1" applyAlignment="1" applyProtection="1">
      <alignment horizontal="center" vertical="center" textRotation="90"/>
    </xf>
    <xf numFmtId="0" fontId="12" fillId="0" borderId="0" xfId="0" applyNumberFormat="1" applyFont="1" applyFill="1" applyBorder="1" applyAlignment="1" applyProtection="1">
      <alignment horizontal="center" textRotation="90" wrapText="1"/>
    </xf>
    <xf numFmtId="0" fontId="13" fillId="0" borderId="0" xfId="0" applyNumberFormat="1" applyFont="1" applyFill="1" applyBorder="1" applyAlignment="1" applyProtection="1">
      <alignment horizontal="center" textRotation="9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horizontal="center" textRotation="90" wrapText="1" shrinkToFi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distributed" textRotation="90"/>
    </xf>
    <xf numFmtId="0" fontId="11" fillId="0" borderId="14" xfId="0" applyNumberFormat="1" applyFont="1" applyFill="1" applyBorder="1" applyAlignment="1" applyProtection="1">
      <alignment horizontal="center" vertical="distributed" textRotation="90"/>
    </xf>
    <xf numFmtId="0" fontId="11" fillId="0" borderId="38" xfId="0" applyNumberFormat="1" applyFont="1" applyFill="1" applyBorder="1" applyAlignment="1" applyProtection="1">
      <alignment horizontal="center" vertical="distributed" textRotation="90"/>
    </xf>
    <xf numFmtId="0" fontId="11" fillId="0" borderId="7" xfId="0" applyNumberFormat="1" applyFont="1" applyFill="1" applyBorder="1" applyAlignment="1" applyProtection="1">
      <alignment horizontal="center" vertical="center" textRotation="90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/>
    <xf numFmtId="0" fontId="18" fillId="0" borderId="0" xfId="0" applyFont="1" applyFill="1" applyBorder="1" applyAlignment="1"/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5" xfId="0" applyNumberFormat="1" applyFont="1" applyFill="1" applyBorder="1" applyAlignment="1" applyProtection="1">
      <alignment horizontal="left" vertical="top" wrapText="1"/>
    </xf>
    <xf numFmtId="0" fontId="7" fillId="3" borderId="39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left" vertical="center" wrapText="1"/>
    </xf>
    <xf numFmtId="0" fontId="8" fillId="0" borderId="45" xfId="0" applyNumberFormat="1" applyFont="1" applyFill="1" applyBorder="1" applyAlignment="1" applyProtection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7" fillId="10" borderId="13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top"/>
    </xf>
    <xf numFmtId="0" fontId="8" fillId="0" borderId="30" xfId="0" applyNumberFormat="1" applyFont="1" applyFill="1" applyBorder="1" applyAlignment="1" applyProtection="1">
      <alignment horizontal="center" vertical="top"/>
    </xf>
    <xf numFmtId="0" fontId="8" fillId="0" borderId="9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horizontal="center" vertical="center" textRotation="90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textRotation="90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44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textRotation="90" wrapText="1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0" borderId="29" xfId="0" applyNumberFormat="1" applyFont="1" applyFill="1" applyBorder="1" applyAlignment="1" applyProtection="1">
      <alignment horizontal="center" wrapText="1"/>
    </xf>
    <xf numFmtId="0" fontId="8" fillId="0" borderId="30" xfId="0" applyNumberFormat="1" applyFont="1" applyFill="1" applyBorder="1" applyAlignment="1" applyProtection="1">
      <alignment horizontal="center" wrapText="1"/>
    </xf>
    <xf numFmtId="0" fontId="8" fillId="0" borderId="28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8" fillId="0" borderId="20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workbookViewId="0">
      <selection activeCell="AN21" sqref="AN21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  <c r="R1" s="199"/>
      <c r="S1" s="199"/>
      <c r="T1" s="199"/>
      <c r="U1" s="199"/>
      <c r="V1" s="199"/>
      <c r="W1" s="199"/>
      <c r="X1" s="199"/>
      <c r="Y1" s="199"/>
      <c r="Z1" s="200" t="s">
        <v>226</v>
      </c>
      <c r="AA1" s="199"/>
      <c r="AB1" s="199"/>
      <c r="AC1" s="199"/>
      <c r="AD1" s="199"/>
      <c r="AE1" s="199"/>
      <c r="AF1" s="199"/>
      <c r="AG1" s="199"/>
      <c r="AH1" s="199"/>
      <c r="AI1" s="201"/>
      <c r="AJ1" s="198"/>
      <c r="AK1" s="198"/>
      <c r="AL1" s="198"/>
      <c r="AM1" s="198"/>
      <c r="AN1" s="198"/>
      <c r="AO1" s="198"/>
      <c r="AP1" s="198"/>
      <c r="AQ1" s="198"/>
      <c r="AR1" s="198"/>
      <c r="AS1" s="184"/>
      <c r="AT1" s="184"/>
      <c r="AU1" s="184"/>
      <c r="AV1" s="184"/>
      <c r="AW1" s="184"/>
    </row>
    <row r="2" spans="1:51" ht="13.5" customHeight="1">
      <c r="A2" s="198"/>
      <c r="B2" s="198"/>
      <c r="C2" s="198"/>
      <c r="E2" s="202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3" t="s">
        <v>37</v>
      </c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84"/>
      <c r="AV2" s="184"/>
      <c r="AW2" s="184"/>
      <c r="AX2" s="184"/>
    </row>
    <row r="3" spans="1:51" ht="13.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203" t="s">
        <v>227</v>
      </c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84"/>
      <c r="AT3" s="184"/>
      <c r="AU3" s="184"/>
      <c r="AV3" s="184"/>
      <c r="AW3" s="184"/>
    </row>
    <row r="4" spans="1:51" ht="35.2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3.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3.5" customHeight="1">
      <c r="A6" s="204" t="s">
        <v>228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204" t="s">
        <v>229</v>
      </c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3.5" customHeight="1">
      <c r="A7" s="205" t="s">
        <v>230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205" t="s">
        <v>231</v>
      </c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24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26.25" customHeight="1">
      <c r="A9" s="198" t="s">
        <v>232</v>
      </c>
      <c r="B9" s="198"/>
      <c r="C9" s="198"/>
      <c r="D9" s="198"/>
      <c r="E9" s="198"/>
      <c r="F9" s="198"/>
      <c r="G9" s="198"/>
      <c r="H9" s="205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206" t="s">
        <v>274</v>
      </c>
      <c r="AK9" s="198"/>
      <c r="AL9" s="198"/>
      <c r="AM9" s="198"/>
      <c r="AN9" s="198"/>
      <c r="AO9" s="198"/>
      <c r="AP9" s="198"/>
      <c r="AQ9" s="205"/>
      <c r="AR9" s="198"/>
      <c r="AS9" s="198"/>
      <c r="AT9" s="198"/>
      <c r="AU9" s="198"/>
      <c r="AV9" s="198"/>
      <c r="AW9" s="198"/>
      <c r="AX9" s="198"/>
      <c r="AY9" s="198"/>
    </row>
    <row r="10" spans="1:51" ht="3.7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s="208" customFormat="1" ht="26.25" customHeight="1">
      <c r="A11" s="207" t="s">
        <v>334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207" t="s">
        <v>334</v>
      </c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</row>
    <row r="12" spans="1:51" ht="23.2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38.25" customHeight="1">
      <c r="A13" s="562" t="s">
        <v>35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2"/>
      <c r="AW13" s="198"/>
      <c r="AX13" s="198"/>
      <c r="AY13" s="198"/>
    </row>
    <row r="14" spans="1:51" s="208" customFormat="1" ht="13.5" customHeight="1">
      <c r="A14" s="563" t="s">
        <v>36</v>
      </c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199"/>
      <c r="AX14" s="199"/>
      <c r="AY14" s="199"/>
    </row>
    <row r="15" spans="1:51" s="208" customFormat="1" ht="26.25" customHeight="1">
      <c r="A15" s="564" t="s">
        <v>38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4"/>
      <c r="AS15" s="564"/>
      <c r="AT15" s="564"/>
      <c r="AU15" s="564"/>
      <c r="AV15" s="564"/>
      <c r="AW15" s="199"/>
      <c r="AX15" s="199"/>
      <c r="AY15" s="199"/>
    </row>
    <row r="16" spans="1:51" s="208" customFormat="1" ht="17.25" customHeight="1">
      <c r="A16" s="565" t="s">
        <v>244</v>
      </c>
      <c r="B16" s="565"/>
      <c r="C16" s="565"/>
      <c r="D16" s="565"/>
      <c r="E16" s="565"/>
      <c r="F16" s="210"/>
      <c r="G16" s="566" t="s">
        <v>245</v>
      </c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199"/>
      <c r="AX16" s="199"/>
      <c r="AY16" s="199"/>
    </row>
    <row r="17" spans="1:62" ht="19.5" customHeight="1">
      <c r="A17" s="561"/>
      <c r="B17" s="561"/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561"/>
      <c r="AN17" s="561"/>
      <c r="AO17" s="561"/>
      <c r="AP17" s="561"/>
      <c r="AQ17" s="561"/>
      <c r="AR17" s="561"/>
      <c r="AS17" s="561"/>
      <c r="AT17" s="561"/>
      <c r="AU17" s="561"/>
      <c r="AV17" s="211"/>
      <c r="AW17" s="198"/>
      <c r="AX17" s="198"/>
      <c r="AY17" s="198"/>
    </row>
    <row r="18" spans="1:62" s="208" customFormat="1" ht="19.5" customHeight="1">
      <c r="O18" s="553" t="s">
        <v>233</v>
      </c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212"/>
      <c r="AW18" s="199"/>
      <c r="AX18" s="199"/>
      <c r="AY18" s="199"/>
    </row>
    <row r="19" spans="1:62" ht="13.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</row>
    <row r="20" spans="1:62" s="208" customFormat="1" ht="13.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 t="s">
        <v>234</v>
      </c>
      <c r="P20" s="213"/>
      <c r="Q20" s="213"/>
      <c r="R20" s="213"/>
      <c r="S20" s="213"/>
      <c r="T20" s="213"/>
      <c r="U20" s="213"/>
      <c r="V20" s="213"/>
      <c r="W20" s="213" t="s">
        <v>273</v>
      </c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</row>
    <row r="21" spans="1:62" s="208" customFormat="1" ht="13.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</row>
    <row r="22" spans="1:62" s="208" customFormat="1" ht="13.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 t="s">
        <v>235</v>
      </c>
      <c r="P22" s="213"/>
      <c r="Q22" s="213"/>
      <c r="R22" s="213"/>
      <c r="S22" s="213"/>
      <c r="T22" s="213"/>
      <c r="U22" s="213"/>
      <c r="V22" s="213"/>
      <c r="W22" s="213" t="s">
        <v>236</v>
      </c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</row>
    <row r="23" spans="1:62" s="208" customFormat="1" ht="13.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</row>
    <row r="24" spans="1:62" s="208" customFormat="1" ht="13.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 t="s">
        <v>237</v>
      </c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554" t="s">
        <v>39</v>
      </c>
      <c r="AB24" s="554"/>
      <c r="AC24" s="554"/>
      <c r="AD24" s="554"/>
      <c r="AE24" s="554"/>
      <c r="AF24" s="199" t="s">
        <v>238</v>
      </c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</row>
    <row r="25" spans="1:62" ht="13.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</row>
    <row r="26" spans="1:62" ht="13.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555" t="s">
        <v>239</v>
      </c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5"/>
      <c r="AG26" s="555"/>
      <c r="AH26" s="555"/>
      <c r="AI26" s="556" t="s">
        <v>240</v>
      </c>
      <c r="AJ26" s="556"/>
      <c r="AK26" s="556"/>
      <c r="AL26" s="556"/>
      <c r="AM26" s="556"/>
      <c r="AN26" s="556"/>
      <c r="AO26" s="556"/>
      <c r="AP26" s="556"/>
      <c r="AQ26" s="556"/>
      <c r="AR26" s="556"/>
      <c r="AS26" s="556"/>
      <c r="AT26" s="556"/>
      <c r="AU26" s="556"/>
      <c r="AV26" s="556"/>
      <c r="AW26" s="556"/>
      <c r="AX26" s="556"/>
      <c r="AY26" s="556"/>
      <c r="AZ26" s="556"/>
      <c r="BA26" s="556"/>
      <c r="BB26" s="556"/>
      <c r="BC26" s="556"/>
      <c r="BD26" s="556"/>
      <c r="BE26" s="556"/>
      <c r="BF26" s="556"/>
      <c r="BG26" s="556"/>
      <c r="BH26" s="556"/>
      <c r="BI26" s="556"/>
      <c r="BJ26" s="556"/>
    </row>
    <row r="27" spans="1:62" ht="13.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557" t="s">
        <v>40</v>
      </c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7"/>
      <c r="BE27" s="557"/>
      <c r="BF27" s="557"/>
      <c r="BG27" s="557"/>
      <c r="BH27" s="557"/>
      <c r="BI27" s="557"/>
      <c r="BJ27" s="557"/>
    </row>
    <row r="28" spans="1:62" ht="13.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</row>
    <row r="29" spans="1:62" s="208" customFormat="1" ht="13.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 t="s">
        <v>241</v>
      </c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558">
        <v>42713</v>
      </c>
      <c r="AD29" s="559"/>
      <c r="AE29" s="559"/>
      <c r="AF29" s="559"/>
      <c r="AG29" s="559"/>
      <c r="AH29" s="213"/>
      <c r="AI29" s="560" t="s">
        <v>41</v>
      </c>
      <c r="AJ29" s="560"/>
      <c r="AK29" s="559">
        <v>1554</v>
      </c>
      <c r="AL29" s="559"/>
      <c r="AM29" s="559"/>
      <c r="AN29" s="559"/>
      <c r="AO29" s="559"/>
      <c r="AP29" s="559"/>
      <c r="AQ29" s="213"/>
      <c r="AR29" s="213"/>
      <c r="AS29" s="213"/>
      <c r="AT29" s="213"/>
      <c r="AU29" s="213"/>
      <c r="AV29" s="213"/>
      <c r="AW29" s="213"/>
      <c r="AX29" s="213"/>
      <c r="AY29" s="213"/>
    </row>
    <row r="30" spans="1:62" ht="13.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</row>
    <row r="31" spans="1:62" s="208" customFormat="1" ht="13.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 t="s">
        <v>242</v>
      </c>
      <c r="P31" s="213"/>
      <c r="Q31" s="213"/>
      <c r="R31" s="213"/>
      <c r="S31" s="552" t="s">
        <v>336</v>
      </c>
      <c r="T31" s="552"/>
      <c r="U31" s="552"/>
      <c r="V31" s="552"/>
      <c r="W31" s="552"/>
      <c r="X31" s="213"/>
      <c r="Y31" s="213"/>
      <c r="Z31" s="213"/>
      <c r="AA31" s="213" t="s">
        <v>243</v>
      </c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552" t="s">
        <v>335</v>
      </c>
      <c r="AO31" s="552"/>
      <c r="AP31" s="552"/>
      <c r="AQ31" s="552"/>
      <c r="AR31" s="552"/>
      <c r="AS31" s="213"/>
      <c r="AT31" s="213"/>
      <c r="AU31" s="213"/>
      <c r="AV31" s="213"/>
      <c r="AW31" s="213"/>
      <c r="AX31" s="213"/>
      <c r="AY31" s="213"/>
    </row>
    <row r="32" spans="1:62" ht="13.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</row>
    <row r="33" spans="1:51" ht="13.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</row>
    <row r="34" spans="1:51" ht="13.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</row>
    <row r="35" spans="1:51" ht="13.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</row>
    <row r="36" spans="1:51" ht="13.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</row>
    <row r="37" spans="1:51" ht="13.5" customHeigh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</row>
    <row r="38" spans="1:51" ht="13.5" customHeigh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</row>
    <row r="39" spans="1:51" ht="13.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</row>
    <row r="40" spans="1:51" ht="13.5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</row>
    <row r="41" spans="1:51" ht="13.5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</row>
    <row r="42" spans="1:51" ht="13.5" customHeight="1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</row>
    <row r="43" spans="1:51" ht="13.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</row>
    <row r="44" spans="1:51" ht="13.5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</row>
    <row r="45" spans="1:51" ht="13.5" customHeight="1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</row>
    <row r="46" spans="1:51" ht="13.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</row>
    <row r="47" spans="1:51" ht="13.5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</row>
    <row r="48" spans="1:51" ht="13.5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</row>
    <row r="49" spans="1:51" ht="13.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</row>
    <row r="50" spans="1:51" ht="13.5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</row>
    <row r="51" spans="1:51" ht="13.5" customHeigh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</row>
    <row r="52" spans="1:51" ht="13.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</row>
    <row r="53" spans="1:51" ht="13.5" customHeight="1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</row>
    <row r="54" spans="1:51" ht="13.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</row>
    <row r="55" spans="1:51" ht="13.5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</row>
    <row r="56" spans="1:51" ht="13.5" customHeigh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</row>
    <row r="57" spans="1:51" ht="13.5" customHeight="1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</row>
    <row r="58" spans="1:51" ht="13.5" customHeight="1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</row>
  </sheetData>
  <mergeCells count="17">
    <mergeCell ref="A17:F17"/>
    <mergeCell ref="G17:AU17"/>
    <mergeCell ref="A13:AV13"/>
    <mergeCell ref="A14:AV14"/>
    <mergeCell ref="A15:AV15"/>
    <mergeCell ref="A16:E16"/>
    <mergeCell ref="G16:AV16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zoomScale="80" zoomScaleNormal="80" workbookViewId="0">
      <selection activeCell="AM22" sqref="AM22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616" t="s">
        <v>272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3"/>
      <c r="BC2" s="613"/>
      <c r="BD2" s="613"/>
      <c r="BE2" s="613"/>
      <c r="BF2" s="613"/>
      <c r="BG2" s="613"/>
      <c r="BH2" s="613"/>
      <c r="BI2" s="613"/>
      <c r="BJ2" s="613"/>
      <c r="BK2" s="614"/>
    </row>
    <row r="3" spans="1:63" ht="13.5" customHeight="1">
      <c r="A3" s="617" t="s">
        <v>121</v>
      </c>
      <c r="B3" s="595" t="s">
        <v>18</v>
      </c>
      <c r="C3" s="596"/>
      <c r="D3" s="596"/>
      <c r="E3" s="597"/>
      <c r="F3" s="609" t="s">
        <v>122</v>
      </c>
      <c r="G3" s="595" t="s">
        <v>19</v>
      </c>
      <c r="H3" s="596"/>
      <c r="I3" s="597"/>
      <c r="J3" s="609" t="s">
        <v>123</v>
      </c>
      <c r="K3" s="595" t="s">
        <v>20</v>
      </c>
      <c r="L3" s="596"/>
      <c r="M3" s="596"/>
      <c r="N3" s="597"/>
      <c r="O3" s="595" t="s">
        <v>21</v>
      </c>
      <c r="P3" s="596"/>
      <c r="Q3" s="596"/>
      <c r="R3" s="597"/>
      <c r="S3" s="609" t="s">
        <v>124</v>
      </c>
      <c r="T3" s="595" t="s">
        <v>22</v>
      </c>
      <c r="U3" s="596"/>
      <c r="V3" s="597"/>
      <c r="W3" s="609" t="s">
        <v>125</v>
      </c>
      <c r="X3" s="595" t="s">
        <v>23</v>
      </c>
      <c r="Y3" s="596"/>
      <c r="Z3" s="597"/>
      <c r="AA3" s="609" t="s">
        <v>126</v>
      </c>
      <c r="AB3" s="595" t="s">
        <v>24</v>
      </c>
      <c r="AC3" s="596"/>
      <c r="AD3" s="596"/>
      <c r="AE3" s="597"/>
      <c r="AF3" s="609" t="s">
        <v>127</v>
      </c>
      <c r="AG3" s="595" t="s">
        <v>25</v>
      </c>
      <c r="AH3" s="596"/>
      <c r="AI3" s="597"/>
      <c r="AJ3" s="609" t="s">
        <v>128</v>
      </c>
      <c r="AK3" s="595" t="s">
        <v>26</v>
      </c>
      <c r="AL3" s="596"/>
      <c r="AM3" s="596"/>
      <c r="AN3" s="597"/>
      <c r="AO3" s="595" t="s">
        <v>27</v>
      </c>
      <c r="AP3" s="596"/>
      <c r="AQ3" s="596"/>
      <c r="AR3" s="597"/>
      <c r="AS3" s="609" t="s">
        <v>129</v>
      </c>
      <c r="AT3" s="595" t="s">
        <v>28</v>
      </c>
      <c r="AU3" s="596"/>
      <c r="AV3" s="597"/>
      <c r="AW3" s="609" t="s">
        <v>130</v>
      </c>
      <c r="AX3" s="595" t="s">
        <v>29</v>
      </c>
      <c r="AY3" s="596"/>
      <c r="AZ3" s="596"/>
      <c r="BA3" s="597"/>
      <c r="BB3" s="607"/>
      <c r="BC3" s="611"/>
      <c r="BD3" s="607"/>
      <c r="BE3" s="615"/>
      <c r="BF3" s="615"/>
      <c r="BG3" s="615"/>
      <c r="BH3" s="607"/>
      <c r="BI3" s="607"/>
      <c r="BJ3" s="607"/>
      <c r="BK3" s="607"/>
    </row>
    <row r="4" spans="1:63" ht="13.5" customHeight="1">
      <c r="A4" s="618"/>
      <c r="B4" s="598"/>
      <c r="C4" s="599"/>
      <c r="D4" s="599"/>
      <c r="E4" s="600"/>
      <c r="F4" s="610"/>
      <c r="G4" s="598"/>
      <c r="H4" s="599"/>
      <c r="I4" s="600"/>
      <c r="J4" s="610"/>
      <c r="K4" s="598"/>
      <c r="L4" s="599"/>
      <c r="M4" s="599"/>
      <c r="N4" s="600"/>
      <c r="O4" s="598"/>
      <c r="P4" s="599"/>
      <c r="Q4" s="599"/>
      <c r="R4" s="600"/>
      <c r="S4" s="610"/>
      <c r="T4" s="598"/>
      <c r="U4" s="599"/>
      <c r="V4" s="600"/>
      <c r="W4" s="610"/>
      <c r="X4" s="598"/>
      <c r="Y4" s="599"/>
      <c r="Z4" s="600"/>
      <c r="AA4" s="610"/>
      <c r="AB4" s="598"/>
      <c r="AC4" s="599"/>
      <c r="AD4" s="599"/>
      <c r="AE4" s="600"/>
      <c r="AF4" s="610"/>
      <c r="AG4" s="598"/>
      <c r="AH4" s="599"/>
      <c r="AI4" s="600"/>
      <c r="AJ4" s="610"/>
      <c r="AK4" s="598"/>
      <c r="AL4" s="599"/>
      <c r="AM4" s="599"/>
      <c r="AN4" s="600"/>
      <c r="AO4" s="598"/>
      <c r="AP4" s="599"/>
      <c r="AQ4" s="599"/>
      <c r="AR4" s="600"/>
      <c r="AS4" s="610"/>
      <c r="AT4" s="598"/>
      <c r="AU4" s="599"/>
      <c r="AV4" s="600"/>
      <c r="AW4" s="610"/>
      <c r="AX4" s="598"/>
      <c r="AY4" s="599"/>
      <c r="AZ4" s="599"/>
      <c r="BA4" s="600"/>
      <c r="BB4" s="607"/>
      <c r="BC4" s="611"/>
      <c r="BD4" s="607"/>
      <c r="BE4" s="615"/>
      <c r="BF4" s="615"/>
      <c r="BG4" s="615"/>
      <c r="BH4" s="607"/>
      <c r="BI4" s="607"/>
      <c r="BJ4" s="607"/>
      <c r="BK4" s="607"/>
    </row>
    <row r="5" spans="1:63" ht="13.5" customHeight="1">
      <c r="A5" s="618"/>
      <c r="B5" s="4"/>
      <c r="C5" s="4"/>
      <c r="D5" s="4"/>
      <c r="E5" s="5"/>
      <c r="F5" s="610"/>
      <c r="G5" s="4"/>
      <c r="H5" s="4"/>
      <c r="I5" s="5"/>
      <c r="J5" s="610"/>
      <c r="K5" s="4"/>
      <c r="L5" s="4"/>
      <c r="M5" s="4"/>
      <c r="N5" s="4"/>
      <c r="O5" s="4"/>
      <c r="P5" s="4"/>
      <c r="Q5" s="4"/>
      <c r="R5" s="5"/>
      <c r="S5" s="610"/>
      <c r="T5" s="4"/>
      <c r="U5" s="4"/>
      <c r="V5" s="5"/>
      <c r="W5" s="610"/>
      <c r="X5" s="4"/>
      <c r="Y5" s="4"/>
      <c r="Z5" s="5"/>
      <c r="AA5" s="610"/>
      <c r="AB5" s="4"/>
      <c r="AC5" s="4"/>
      <c r="AD5" s="4"/>
      <c r="AE5" s="5"/>
      <c r="AF5" s="610"/>
      <c r="AG5" s="4"/>
      <c r="AH5" s="4"/>
      <c r="AI5" s="5"/>
      <c r="AJ5" s="610"/>
      <c r="AK5" s="4"/>
      <c r="AL5" s="4"/>
      <c r="AM5" s="4"/>
      <c r="AN5" s="4"/>
      <c r="AO5" s="4"/>
      <c r="AP5" s="4"/>
      <c r="AQ5" s="4"/>
      <c r="AR5" s="5"/>
      <c r="AS5" s="610"/>
      <c r="AT5" s="4"/>
      <c r="AU5" s="4"/>
      <c r="AV5" s="5"/>
      <c r="AW5" s="610"/>
      <c r="AX5" s="4"/>
      <c r="AY5" s="4"/>
      <c r="AZ5" s="4"/>
      <c r="BA5" s="7"/>
      <c r="BB5" s="607"/>
      <c r="BC5" s="612"/>
      <c r="BD5" s="607"/>
      <c r="BE5" s="615"/>
      <c r="BF5" s="615"/>
      <c r="BG5" s="615"/>
      <c r="BH5" s="607"/>
      <c r="BI5" s="607"/>
      <c r="BJ5" s="607"/>
      <c r="BK5" s="607"/>
    </row>
    <row r="6" spans="1:63" ht="13.5" customHeight="1">
      <c r="A6" s="618"/>
      <c r="B6" s="6"/>
      <c r="C6" s="6"/>
      <c r="D6" s="6"/>
      <c r="E6" s="7"/>
      <c r="F6" s="610"/>
      <c r="G6" s="6"/>
      <c r="H6" s="6"/>
      <c r="I6" s="7"/>
      <c r="J6" s="610"/>
      <c r="K6" s="6"/>
      <c r="L6" s="6"/>
      <c r="M6" s="6"/>
      <c r="N6" s="6"/>
      <c r="O6" s="6"/>
      <c r="P6" s="6"/>
      <c r="Q6" s="6"/>
      <c r="R6" s="7"/>
      <c r="S6" s="610"/>
      <c r="T6" s="6"/>
      <c r="U6" s="6"/>
      <c r="V6" s="7"/>
      <c r="W6" s="610"/>
      <c r="X6" s="6"/>
      <c r="Y6" s="6"/>
      <c r="Z6" s="7"/>
      <c r="AA6" s="610"/>
      <c r="AB6" s="6"/>
      <c r="AC6" s="6"/>
      <c r="AD6" s="6"/>
      <c r="AE6" s="7"/>
      <c r="AF6" s="610"/>
      <c r="AG6" s="6"/>
      <c r="AH6" s="6"/>
      <c r="AI6" s="7"/>
      <c r="AJ6" s="610"/>
      <c r="AK6" s="6"/>
      <c r="AL6" s="6"/>
      <c r="AM6" s="6"/>
      <c r="AN6" s="6"/>
      <c r="AO6" s="6"/>
      <c r="AP6" s="6"/>
      <c r="AQ6" s="6"/>
      <c r="AR6" s="7"/>
      <c r="AS6" s="610"/>
      <c r="AT6" s="6"/>
      <c r="AU6" s="6"/>
      <c r="AV6" s="7"/>
      <c r="AW6" s="610"/>
      <c r="AX6" s="6"/>
      <c r="AY6" s="6"/>
      <c r="AZ6" s="6"/>
      <c r="BA6" s="7"/>
      <c r="BB6" s="607"/>
      <c r="BC6" s="612"/>
      <c r="BD6" s="607"/>
      <c r="BE6" s="615"/>
      <c r="BF6" s="615"/>
      <c r="BG6" s="615"/>
      <c r="BH6" s="607"/>
      <c r="BI6" s="607"/>
      <c r="BJ6" s="607"/>
      <c r="BK6" s="607"/>
    </row>
    <row r="7" spans="1:63" ht="13.5" customHeight="1">
      <c r="A7" s="618"/>
      <c r="B7" s="6">
        <v>1</v>
      </c>
      <c r="C7" s="6">
        <v>8</v>
      </c>
      <c r="D7" s="6">
        <v>15</v>
      </c>
      <c r="E7" s="6">
        <v>22</v>
      </c>
      <c r="F7" s="610"/>
      <c r="G7" s="6">
        <v>6</v>
      </c>
      <c r="H7" s="6">
        <v>13</v>
      </c>
      <c r="I7" s="6">
        <v>20</v>
      </c>
      <c r="J7" s="610"/>
      <c r="K7" s="6">
        <v>3</v>
      </c>
      <c r="L7" s="7">
        <v>10</v>
      </c>
      <c r="M7" s="6">
        <v>17</v>
      </c>
      <c r="N7" s="6">
        <v>24</v>
      </c>
      <c r="O7" s="6">
        <v>1</v>
      </c>
      <c r="P7" s="6">
        <v>8</v>
      </c>
      <c r="Q7" s="6">
        <v>15</v>
      </c>
      <c r="R7" s="6">
        <v>22</v>
      </c>
      <c r="S7" s="610"/>
      <c r="T7" s="6">
        <v>5</v>
      </c>
      <c r="U7" s="6">
        <v>12</v>
      </c>
      <c r="V7" s="6">
        <v>19</v>
      </c>
      <c r="W7" s="610"/>
      <c r="X7" s="6">
        <v>2</v>
      </c>
      <c r="Y7" s="6">
        <v>9</v>
      </c>
      <c r="Z7" s="6">
        <v>16</v>
      </c>
      <c r="AA7" s="610"/>
      <c r="AB7" s="6">
        <v>2</v>
      </c>
      <c r="AC7" s="6">
        <v>9</v>
      </c>
      <c r="AD7" s="6">
        <v>16</v>
      </c>
      <c r="AE7" s="6">
        <v>23</v>
      </c>
      <c r="AF7" s="610"/>
      <c r="AG7" s="6">
        <v>6</v>
      </c>
      <c r="AH7" s="6">
        <v>13</v>
      </c>
      <c r="AI7" s="6">
        <v>20</v>
      </c>
      <c r="AJ7" s="610"/>
      <c r="AK7" s="6">
        <v>4</v>
      </c>
      <c r="AL7" s="6">
        <v>11</v>
      </c>
      <c r="AM7" s="6">
        <v>18</v>
      </c>
      <c r="AN7" s="6">
        <v>25</v>
      </c>
      <c r="AO7" s="6">
        <v>1</v>
      </c>
      <c r="AP7" s="6">
        <v>8</v>
      </c>
      <c r="AQ7" s="6">
        <v>15</v>
      </c>
      <c r="AR7" s="6">
        <v>22</v>
      </c>
      <c r="AS7" s="610"/>
      <c r="AT7" s="6">
        <v>6</v>
      </c>
      <c r="AU7" s="6">
        <v>13</v>
      </c>
      <c r="AV7" s="6">
        <v>20</v>
      </c>
      <c r="AW7" s="610"/>
      <c r="AX7" s="6">
        <v>3</v>
      </c>
      <c r="AY7" s="6">
        <v>10</v>
      </c>
      <c r="AZ7" s="6">
        <v>17</v>
      </c>
      <c r="BA7" s="6">
        <v>24</v>
      </c>
      <c r="BB7" s="607"/>
      <c r="BC7" s="612"/>
      <c r="BD7" s="607"/>
      <c r="BE7" s="615"/>
      <c r="BF7" s="615"/>
      <c r="BG7" s="615"/>
      <c r="BH7" s="607"/>
      <c r="BI7" s="607"/>
      <c r="BJ7" s="607"/>
      <c r="BK7" s="607"/>
    </row>
    <row r="8" spans="1:63" ht="13.5" customHeight="1">
      <c r="A8" s="618"/>
      <c r="B8" s="6">
        <v>7</v>
      </c>
      <c r="C8" s="6">
        <v>14</v>
      </c>
      <c r="D8" s="6">
        <v>21</v>
      </c>
      <c r="E8" s="6">
        <v>28</v>
      </c>
      <c r="F8" s="610"/>
      <c r="G8" s="6">
        <v>12</v>
      </c>
      <c r="H8" s="6">
        <v>19</v>
      </c>
      <c r="I8" s="6">
        <v>26</v>
      </c>
      <c r="J8" s="610"/>
      <c r="K8" s="6">
        <v>9</v>
      </c>
      <c r="L8" s="6">
        <v>16</v>
      </c>
      <c r="M8" s="6">
        <v>23</v>
      </c>
      <c r="N8" s="6">
        <v>30</v>
      </c>
      <c r="O8" s="6">
        <v>7</v>
      </c>
      <c r="P8" s="6">
        <v>14</v>
      </c>
      <c r="Q8" s="6">
        <v>21</v>
      </c>
      <c r="R8" s="6">
        <v>28</v>
      </c>
      <c r="S8" s="610"/>
      <c r="T8" s="6">
        <v>11</v>
      </c>
      <c r="U8" s="6">
        <v>18</v>
      </c>
      <c r="V8" s="6">
        <v>25</v>
      </c>
      <c r="W8" s="610"/>
      <c r="X8" s="6">
        <v>8</v>
      </c>
      <c r="Y8" s="6">
        <v>15</v>
      </c>
      <c r="Z8" s="6">
        <v>22</v>
      </c>
      <c r="AA8" s="610"/>
      <c r="AB8" s="6">
        <v>8</v>
      </c>
      <c r="AC8" s="6">
        <v>15</v>
      </c>
      <c r="AD8" s="6">
        <v>22</v>
      </c>
      <c r="AE8" s="6">
        <v>29</v>
      </c>
      <c r="AF8" s="610"/>
      <c r="AG8" s="6">
        <v>12</v>
      </c>
      <c r="AH8" s="6">
        <v>19</v>
      </c>
      <c r="AI8" s="6">
        <v>26</v>
      </c>
      <c r="AJ8" s="610"/>
      <c r="AK8" s="6">
        <v>10</v>
      </c>
      <c r="AL8" s="6">
        <v>17</v>
      </c>
      <c r="AM8" s="6">
        <v>24</v>
      </c>
      <c r="AN8" s="6">
        <v>31</v>
      </c>
      <c r="AO8" s="6">
        <v>7</v>
      </c>
      <c r="AP8" s="6">
        <v>14</v>
      </c>
      <c r="AQ8" s="6">
        <v>21</v>
      </c>
      <c r="AR8" s="6">
        <v>28</v>
      </c>
      <c r="AS8" s="610"/>
      <c r="AT8" s="6">
        <v>12</v>
      </c>
      <c r="AU8" s="6">
        <v>19</v>
      </c>
      <c r="AV8" s="6">
        <v>26</v>
      </c>
      <c r="AW8" s="610"/>
      <c r="AX8" s="6">
        <v>9</v>
      </c>
      <c r="AY8" s="6">
        <v>16</v>
      </c>
      <c r="AZ8" s="6">
        <v>23</v>
      </c>
      <c r="BA8" s="6">
        <v>31</v>
      </c>
      <c r="BB8" s="607"/>
      <c r="BC8" s="612"/>
      <c r="BD8" s="607"/>
      <c r="BE8" s="615"/>
      <c r="BF8" s="615"/>
      <c r="BG8" s="615"/>
      <c r="BH8" s="607"/>
      <c r="BI8" s="607"/>
      <c r="BJ8" s="607"/>
      <c r="BK8" s="607"/>
    </row>
    <row r="9" spans="1:63" ht="13.5" customHeight="1">
      <c r="A9" s="618"/>
      <c r="B9" s="6"/>
      <c r="C9" s="6"/>
      <c r="D9" s="6"/>
      <c r="E9" s="6"/>
      <c r="F9" s="610"/>
      <c r="G9" s="6"/>
      <c r="H9" s="6"/>
      <c r="I9" s="6"/>
      <c r="J9" s="610"/>
      <c r="K9" s="6"/>
      <c r="L9" s="6"/>
      <c r="M9" s="6"/>
      <c r="N9" s="6"/>
      <c r="O9" s="6"/>
      <c r="P9" s="6"/>
      <c r="Q9" s="6"/>
      <c r="R9" s="6"/>
      <c r="S9" s="610"/>
      <c r="T9" s="6"/>
      <c r="U9" s="6"/>
      <c r="V9" s="6"/>
      <c r="W9" s="610"/>
      <c r="X9" s="6"/>
      <c r="Y9" s="6"/>
      <c r="Z9" s="6"/>
      <c r="AA9" s="610"/>
      <c r="AB9" s="6"/>
      <c r="AC9" s="6"/>
      <c r="AD9" s="6"/>
      <c r="AE9" s="6"/>
      <c r="AF9" s="610"/>
      <c r="AG9" s="6"/>
      <c r="AH9" s="6"/>
      <c r="AI9" s="6"/>
      <c r="AJ9" s="610"/>
      <c r="AK9" s="6"/>
      <c r="AL9" s="6"/>
      <c r="AM9" s="6"/>
      <c r="AN9" s="6"/>
      <c r="AO9" s="6"/>
      <c r="AP9" s="6"/>
      <c r="AQ9" s="6"/>
      <c r="AR9" s="6"/>
      <c r="AS9" s="610"/>
      <c r="AT9" s="6"/>
      <c r="AU9" s="6"/>
      <c r="AV9" s="6"/>
      <c r="AW9" s="610"/>
      <c r="AX9" s="6"/>
      <c r="AY9" s="6"/>
      <c r="AZ9" s="6"/>
      <c r="BA9" s="6"/>
      <c r="BB9" s="607"/>
      <c r="BC9" s="612"/>
      <c r="BD9" s="607"/>
      <c r="BE9" s="615"/>
      <c r="BF9" s="615"/>
      <c r="BG9" s="615"/>
      <c r="BH9" s="607"/>
      <c r="BI9" s="607"/>
      <c r="BJ9" s="607"/>
      <c r="BK9" s="607"/>
    </row>
    <row r="10" spans="1:63" ht="13.5" customHeight="1">
      <c r="A10" s="618"/>
      <c r="B10" s="6"/>
      <c r="C10" s="6"/>
      <c r="D10" s="6"/>
      <c r="E10" s="6"/>
      <c r="F10" s="610"/>
      <c r="G10" s="6"/>
      <c r="H10" s="6"/>
      <c r="I10" s="6"/>
      <c r="J10" s="610"/>
      <c r="K10" s="6"/>
      <c r="L10" s="6"/>
      <c r="M10" s="6"/>
      <c r="N10" s="6"/>
      <c r="O10" s="6"/>
      <c r="P10" s="6"/>
      <c r="Q10" s="6"/>
      <c r="R10" s="6"/>
      <c r="S10" s="610"/>
      <c r="T10" s="6"/>
      <c r="U10" s="6"/>
      <c r="V10" s="6"/>
      <c r="W10" s="610"/>
      <c r="X10" s="6"/>
      <c r="Y10" s="6"/>
      <c r="Z10" s="6"/>
      <c r="AA10" s="610"/>
      <c r="AB10" s="6"/>
      <c r="AC10" s="6"/>
      <c r="AD10" s="6"/>
      <c r="AE10" s="6"/>
      <c r="AF10" s="610"/>
      <c r="AG10" s="6"/>
      <c r="AH10" s="6"/>
      <c r="AI10" s="6"/>
      <c r="AJ10" s="610"/>
      <c r="AK10" s="6"/>
      <c r="AL10" s="6"/>
      <c r="AM10" s="6"/>
      <c r="AN10" s="6"/>
      <c r="AO10" s="6"/>
      <c r="AP10" s="6"/>
      <c r="AQ10" s="6"/>
      <c r="AR10" s="6"/>
      <c r="AS10" s="610"/>
      <c r="AT10" s="6"/>
      <c r="AU10" s="6"/>
      <c r="AV10" s="6"/>
      <c r="AW10" s="610"/>
      <c r="AX10" s="6"/>
      <c r="AY10" s="6"/>
      <c r="AZ10" s="6"/>
      <c r="BA10" s="6"/>
      <c r="BB10" s="607"/>
      <c r="BC10" s="612"/>
      <c r="BD10" s="607"/>
      <c r="BE10" s="615"/>
      <c r="BF10" s="615"/>
      <c r="BG10" s="615"/>
      <c r="BH10" s="607"/>
      <c r="BI10" s="607"/>
      <c r="BJ10" s="607"/>
      <c r="BK10" s="607"/>
    </row>
    <row r="11" spans="1:63" ht="13.5" customHeight="1">
      <c r="A11" s="618"/>
      <c r="B11" s="6"/>
      <c r="C11" s="6"/>
      <c r="D11" s="6"/>
      <c r="E11" s="6"/>
      <c r="F11" s="610"/>
      <c r="G11" s="6"/>
      <c r="H11" s="6"/>
      <c r="I11" s="6"/>
      <c r="J11" s="610"/>
      <c r="K11" s="6"/>
      <c r="L11" s="6"/>
      <c r="M11" s="6"/>
      <c r="N11" s="6"/>
      <c r="O11" s="6"/>
      <c r="P11" s="6"/>
      <c r="Q11" s="8"/>
      <c r="R11" s="6"/>
      <c r="S11" s="620"/>
      <c r="T11" s="6"/>
      <c r="U11" s="6"/>
      <c r="V11" s="6"/>
      <c r="W11" s="610"/>
      <c r="X11" s="6"/>
      <c r="Y11" s="6"/>
      <c r="Z11" s="6"/>
      <c r="AA11" s="610"/>
      <c r="AB11" s="6"/>
      <c r="AC11" s="6"/>
      <c r="AD11" s="6"/>
      <c r="AE11" s="6"/>
      <c r="AF11" s="610"/>
      <c r="AG11" s="6"/>
      <c r="AH11" s="6"/>
      <c r="AI11" s="6"/>
      <c r="AJ11" s="610"/>
      <c r="AK11" s="6"/>
      <c r="AL11" s="6"/>
      <c r="AM11" s="6"/>
      <c r="AN11" s="6"/>
      <c r="AO11" s="6"/>
      <c r="AP11" s="6"/>
      <c r="AQ11" s="6"/>
      <c r="AR11" s="6"/>
      <c r="AS11" s="610"/>
      <c r="AT11" s="6"/>
      <c r="AU11" s="6"/>
      <c r="AV11" s="6"/>
      <c r="AW11" s="610"/>
      <c r="AX11" s="6"/>
      <c r="AY11" s="6"/>
      <c r="AZ11" s="6"/>
      <c r="BA11" s="6"/>
      <c r="BB11" s="607"/>
      <c r="BC11" s="612"/>
      <c r="BD11" s="607"/>
      <c r="BE11" s="615"/>
      <c r="BF11" s="615"/>
      <c r="BG11" s="615"/>
      <c r="BH11" s="607"/>
      <c r="BI11" s="607"/>
      <c r="BJ11" s="607"/>
      <c r="BK11" s="607"/>
    </row>
    <row r="12" spans="1:63" ht="13.5" customHeight="1" thickBot="1">
      <c r="A12" s="619"/>
      <c r="B12" s="6"/>
      <c r="C12" s="6"/>
      <c r="D12" s="6"/>
      <c r="E12" s="6"/>
      <c r="F12" s="610"/>
      <c r="G12" s="65"/>
      <c r="H12" s="6"/>
      <c r="I12" s="6"/>
      <c r="J12" s="610"/>
      <c r="K12" s="6"/>
      <c r="L12" s="6"/>
      <c r="M12" s="6"/>
      <c r="N12" s="6"/>
      <c r="O12" s="6"/>
      <c r="P12" s="6"/>
      <c r="Q12" s="6"/>
      <c r="R12" s="6"/>
      <c r="S12" s="610"/>
      <c r="T12" s="6"/>
      <c r="U12" s="6"/>
      <c r="V12" s="6"/>
      <c r="W12" s="610"/>
      <c r="X12" s="6"/>
      <c r="Y12" s="6"/>
      <c r="Z12" s="6"/>
      <c r="AA12" s="610"/>
      <c r="AB12" s="6"/>
      <c r="AC12" s="6"/>
      <c r="AD12" s="6"/>
      <c r="AE12" s="6"/>
      <c r="AF12" s="610"/>
      <c r="AG12" s="6"/>
      <c r="AH12" s="6"/>
      <c r="AI12" s="6"/>
      <c r="AJ12" s="610"/>
      <c r="AK12" s="6"/>
      <c r="AL12" s="6"/>
      <c r="AM12" s="6"/>
      <c r="AN12" s="6"/>
      <c r="AO12" s="6"/>
      <c r="AP12" s="6"/>
      <c r="AQ12" s="6"/>
      <c r="AR12" s="6"/>
      <c r="AS12" s="610"/>
      <c r="AT12" s="6"/>
      <c r="AU12" s="6"/>
      <c r="AV12" s="6"/>
      <c r="AW12" s="610"/>
      <c r="AX12" s="6"/>
      <c r="AY12" s="6"/>
      <c r="AZ12" s="6"/>
      <c r="BA12" s="6"/>
      <c r="BB12" s="607"/>
      <c r="BC12" s="612"/>
      <c r="BD12" s="607"/>
      <c r="BE12" s="615"/>
      <c r="BF12" s="615"/>
      <c r="BG12" s="615"/>
      <c r="BH12" s="607"/>
      <c r="BI12" s="607"/>
      <c r="BJ12" s="607"/>
      <c r="BK12" s="607"/>
    </row>
    <row r="13" spans="1:63" ht="17.25" customHeight="1" thickBot="1">
      <c r="A13" s="68"/>
      <c r="B13" s="69" t="s">
        <v>165</v>
      </c>
      <c r="C13" s="69" t="s">
        <v>166</v>
      </c>
      <c r="D13" s="69" t="s">
        <v>167</v>
      </c>
      <c r="E13" s="69" t="s">
        <v>168</v>
      </c>
      <c r="F13" s="69" t="s">
        <v>169</v>
      </c>
      <c r="G13" s="69" t="s">
        <v>170</v>
      </c>
      <c r="H13" s="69" t="s">
        <v>171</v>
      </c>
      <c r="I13" s="69" t="s">
        <v>158</v>
      </c>
      <c r="J13" s="69" t="s">
        <v>172</v>
      </c>
      <c r="K13" s="69" t="s">
        <v>173</v>
      </c>
      <c r="L13" s="69" t="s">
        <v>174</v>
      </c>
      <c r="M13" s="69" t="s">
        <v>175</v>
      </c>
      <c r="N13" s="69" t="s">
        <v>176</v>
      </c>
      <c r="O13" s="69" t="s">
        <v>177</v>
      </c>
      <c r="P13" s="69" t="s">
        <v>178</v>
      </c>
      <c r="Q13" s="69" t="s">
        <v>179</v>
      </c>
      <c r="R13" s="69" t="s">
        <v>180</v>
      </c>
      <c r="S13" s="69" t="s">
        <v>181</v>
      </c>
      <c r="T13" s="69" t="s">
        <v>182</v>
      </c>
      <c r="U13" s="69" t="s">
        <v>183</v>
      </c>
      <c r="V13" s="69" t="s">
        <v>184</v>
      </c>
      <c r="W13" s="69" t="s">
        <v>185</v>
      </c>
      <c r="X13" s="69" t="s">
        <v>186</v>
      </c>
      <c r="Y13" s="69" t="s">
        <v>187</v>
      </c>
      <c r="Z13" s="69" t="s">
        <v>188</v>
      </c>
      <c r="AA13" s="69" t="s">
        <v>189</v>
      </c>
      <c r="AB13" s="69" t="s">
        <v>190</v>
      </c>
      <c r="AC13" s="69" t="s">
        <v>191</v>
      </c>
      <c r="AD13" s="69" t="s">
        <v>192</v>
      </c>
      <c r="AE13" s="69" t="s">
        <v>193</v>
      </c>
      <c r="AF13" s="69" t="s">
        <v>194</v>
      </c>
      <c r="AG13" s="69" t="s">
        <v>195</v>
      </c>
      <c r="AH13" s="69" t="s">
        <v>196</v>
      </c>
      <c r="AI13" s="69" t="s">
        <v>197</v>
      </c>
      <c r="AJ13" s="69" t="s">
        <v>198</v>
      </c>
      <c r="AK13" s="69" t="s">
        <v>199</v>
      </c>
      <c r="AL13" s="69" t="s">
        <v>200</v>
      </c>
      <c r="AM13" s="69" t="s">
        <v>201</v>
      </c>
      <c r="AN13" s="69" t="s">
        <v>202</v>
      </c>
      <c r="AO13" s="69" t="s">
        <v>203</v>
      </c>
      <c r="AP13" s="69" t="s">
        <v>204</v>
      </c>
      <c r="AQ13" s="69" t="s">
        <v>205</v>
      </c>
      <c r="AR13" s="69" t="s">
        <v>206</v>
      </c>
      <c r="AS13" s="69" t="s">
        <v>207</v>
      </c>
      <c r="AT13" s="69" t="s">
        <v>208</v>
      </c>
      <c r="AU13" s="69" t="s">
        <v>209</v>
      </c>
      <c r="AV13" s="69" t="s">
        <v>210</v>
      </c>
      <c r="AW13" s="69" t="s">
        <v>211</v>
      </c>
      <c r="AX13" s="69" t="s">
        <v>212</v>
      </c>
      <c r="AY13" s="69" t="s">
        <v>213</v>
      </c>
      <c r="AZ13" s="69" t="s">
        <v>214</v>
      </c>
      <c r="BA13" s="70" t="s">
        <v>215</v>
      </c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</row>
    <row r="14" spans="1:63" ht="13.5" customHeight="1">
      <c r="A14" s="66">
        <v>1</v>
      </c>
      <c r="B14" s="12"/>
      <c r="C14" s="12"/>
      <c r="D14" s="12"/>
      <c r="E14" s="13"/>
      <c r="F14" s="13"/>
      <c r="G14" s="67">
        <v>17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 t="s">
        <v>131</v>
      </c>
      <c r="T14" s="14" t="s">
        <v>131</v>
      </c>
      <c r="U14" s="13"/>
      <c r="V14" s="13"/>
      <c r="W14" s="13"/>
      <c r="X14" s="13"/>
      <c r="Y14" s="14"/>
      <c r="Z14" s="13"/>
      <c r="AA14" s="14"/>
      <c r="AB14" s="14">
        <v>22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4" t="s">
        <v>132</v>
      </c>
      <c r="AR14" s="14" t="s">
        <v>132</v>
      </c>
      <c r="AS14" s="17" t="s">
        <v>131</v>
      </c>
      <c r="AT14" s="17" t="s">
        <v>131</v>
      </c>
      <c r="AU14" s="17" t="s">
        <v>131</v>
      </c>
      <c r="AV14" s="17" t="s">
        <v>131</v>
      </c>
      <c r="AW14" s="17" t="s">
        <v>131</v>
      </c>
      <c r="AX14" s="17" t="s">
        <v>131</v>
      </c>
      <c r="AY14" s="17" t="s">
        <v>131</v>
      </c>
      <c r="AZ14" s="17" t="s">
        <v>131</v>
      </c>
      <c r="BA14" s="17" t="s">
        <v>131</v>
      </c>
      <c r="BB14" s="145"/>
      <c r="BC14" s="15"/>
      <c r="BD14" s="15"/>
      <c r="BE14" s="608"/>
      <c r="BF14" s="608"/>
      <c r="BG14" s="15"/>
      <c r="BH14" s="15"/>
      <c r="BI14" s="15"/>
      <c r="BJ14" s="15"/>
      <c r="BK14" s="15"/>
    </row>
    <row r="15" spans="1:63" ht="13.5" customHeight="1">
      <c r="A15" s="59">
        <v>2</v>
      </c>
      <c r="B15" s="12"/>
      <c r="C15" s="12"/>
      <c r="D15" s="9"/>
      <c r="E15" s="13"/>
      <c r="F15" s="13"/>
      <c r="G15" s="10">
        <v>16</v>
      </c>
      <c r="H15" s="13"/>
      <c r="I15" s="11"/>
      <c r="J15" s="11"/>
      <c r="K15" s="11"/>
      <c r="L15" s="11"/>
      <c r="M15" s="11"/>
      <c r="N15" s="11"/>
      <c r="O15" s="11"/>
      <c r="P15" s="11"/>
      <c r="Q15" s="14"/>
      <c r="R15" s="14" t="s">
        <v>132</v>
      </c>
      <c r="S15" s="14" t="s">
        <v>131</v>
      </c>
      <c r="T15" s="14" t="s">
        <v>131</v>
      </c>
      <c r="U15" s="15"/>
      <c r="V15" s="13"/>
      <c r="W15" s="13"/>
      <c r="X15" s="13"/>
      <c r="Y15" s="14"/>
      <c r="Z15" s="13"/>
      <c r="AA15" s="14"/>
      <c r="AB15" s="14">
        <v>18</v>
      </c>
      <c r="AC15" s="13"/>
      <c r="AD15" s="13"/>
      <c r="AE15" s="13"/>
      <c r="AF15" s="11"/>
      <c r="AG15" s="11"/>
      <c r="AH15" s="11"/>
      <c r="AI15" s="11"/>
      <c r="AJ15" s="15"/>
      <c r="AK15" s="11"/>
      <c r="AL15" s="11"/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 t="s">
        <v>132</v>
      </c>
      <c r="AS15" s="17" t="s">
        <v>131</v>
      </c>
      <c r="AT15" s="17" t="s">
        <v>131</v>
      </c>
      <c r="AU15" s="17" t="s">
        <v>131</v>
      </c>
      <c r="AV15" s="17" t="s">
        <v>131</v>
      </c>
      <c r="AW15" s="17" t="s">
        <v>131</v>
      </c>
      <c r="AX15" s="17" t="s">
        <v>131</v>
      </c>
      <c r="AY15" s="17" t="s">
        <v>131</v>
      </c>
      <c r="AZ15" s="17" t="s">
        <v>131</v>
      </c>
      <c r="BA15" s="17" t="s">
        <v>131</v>
      </c>
      <c r="BB15" s="145"/>
      <c r="BC15" s="15"/>
      <c r="BD15" s="15"/>
      <c r="BE15" s="15"/>
      <c r="BF15" s="15"/>
      <c r="BG15" s="15"/>
      <c r="BH15" s="15"/>
      <c r="BI15" s="15"/>
      <c r="BJ15" s="15"/>
      <c r="BK15" s="15"/>
    </row>
    <row r="16" spans="1:63" ht="13.5" customHeight="1">
      <c r="A16" s="60">
        <v>3</v>
      </c>
      <c r="B16" s="9"/>
      <c r="C16" s="9"/>
      <c r="D16" s="9"/>
      <c r="E16" s="11"/>
      <c r="F16" s="11"/>
      <c r="G16" s="10">
        <v>16</v>
      </c>
      <c r="H16" s="11"/>
      <c r="I16" s="11"/>
      <c r="J16" s="11"/>
      <c r="K16" s="11"/>
      <c r="L16" s="11"/>
      <c r="M16" s="11"/>
      <c r="N16" s="11"/>
      <c r="O16" s="11"/>
      <c r="P16" s="11"/>
      <c r="Q16" s="14"/>
      <c r="R16" s="14" t="s">
        <v>132</v>
      </c>
      <c r="S16" s="14" t="s">
        <v>131</v>
      </c>
      <c r="T16" s="14" t="s">
        <v>131</v>
      </c>
      <c r="U16" s="11"/>
      <c r="V16" s="11"/>
      <c r="W16" s="11"/>
      <c r="X16" s="11"/>
      <c r="Y16" s="16"/>
      <c r="Z16" s="11"/>
      <c r="AA16" s="16"/>
      <c r="AB16" s="16">
        <v>15</v>
      </c>
      <c r="AC16" s="11"/>
      <c r="AD16" s="11"/>
      <c r="AE16" s="11"/>
      <c r="AF16" s="11"/>
      <c r="AG16" s="11"/>
      <c r="AH16" s="11"/>
      <c r="AI16" s="11"/>
      <c r="AJ16" s="11">
        <v>0</v>
      </c>
      <c r="AK16" s="11">
        <v>0</v>
      </c>
      <c r="AL16" s="11">
        <v>0</v>
      </c>
      <c r="AM16" s="11">
        <v>0</v>
      </c>
      <c r="AN16" s="11">
        <v>8</v>
      </c>
      <c r="AO16" s="11">
        <v>8</v>
      </c>
      <c r="AP16" s="11">
        <v>8</v>
      </c>
      <c r="AQ16" s="11">
        <v>8</v>
      </c>
      <c r="AR16" s="11">
        <v>8</v>
      </c>
      <c r="AS16" s="18" t="s">
        <v>132</v>
      </c>
      <c r="AT16" s="17" t="s">
        <v>131</v>
      </c>
      <c r="AU16" s="17" t="s">
        <v>131</v>
      </c>
      <c r="AV16" s="17" t="s">
        <v>131</v>
      </c>
      <c r="AW16" s="17" t="s">
        <v>131</v>
      </c>
      <c r="AX16" s="17" t="s">
        <v>131</v>
      </c>
      <c r="AY16" s="17" t="s">
        <v>131</v>
      </c>
      <c r="AZ16" s="17" t="s">
        <v>131</v>
      </c>
      <c r="BA16" s="17" t="s">
        <v>131</v>
      </c>
      <c r="BB16" s="145"/>
      <c r="BC16" s="15"/>
      <c r="BD16" s="15"/>
      <c r="BE16" s="608"/>
      <c r="BF16" s="608"/>
      <c r="BG16" s="15"/>
      <c r="BH16" s="15"/>
      <c r="BI16" s="15"/>
      <c r="BJ16" s="15"/>
      <c r="BK16" s="15"/>
    </row>
    <row r="17" spans="1:63" ht="13.5" customHeight="1">
      <c r="A17" s="60">
        <v>4</v>
      </c>
      <c r="B17" s="9"/>
      <c r="C17" s="9"/>
      <c r="D17" s="9"/>
      <c r="E17" s="11"/>
      <c r="F17" s="11"/>
      <c r="G17" s="10">
        <v>12</v>
      </c>
      <c r="H17" s="11"/>
      <c r="I17" s="11"/>
      <c r="J17" s="11"/>
      <c r="K17" s="11"/>
      <c r="L17" s="11"/>
      <c r="M17" s="11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4" t="s">
        <v>131</v>
      </c>
      <c r="T17" s="14" t="s">
        <v>131</v>
      </c>
      <c r="U17" s="11">
        <v>8</v>
      </c>
      <c r="V17" s="11">
        <v>8</v>
      </c>
      <c r="W17" s="11">
        <v>8</v>
      </c>
      <c r="X17" s="11">
        <v>8</v>
      </c>
      <c r="Y17" s="16"/>
      <c r="Z17" s="11"/>
      <c r="AA17" s="11"/>
      <c r="AB17" s="16">
        <v>7</v>
      </c>
      <c r="AC17" s="11"/>
      <c r="AD17" s="11"/>
      <c r="AE17" s="11"/>
      <c r="AF17" s="11">
        <v>8</v>
      </c>
      <c r="AG17" s="13">
        <v>8</v>
      </c>
      <c r="AH17" s="14" t="s">
        <v>132</v>
      </c>
      <c r="AI17" s="16" t="s">
        <v>133</v>
      </c>
      <c r="AJ17" s="11" t="s">
        <v>133</v>
      </c>
      <c r="AK17" s="11" t="s">
        <v>133</v>
      </c>
      <c r="AL17" s="11" t="s">
        <v>133</v>
      </c>
      <c r="AM17" s="16" t="s">
        <v>30</v>
      </c>
      <c r="AN17" s="16" t="s">
        <v>30</v>
      </c>
      <c r="AO17" s="16" t="s">
        <v>30</v>
      </c>
      <c r="AP17" s="16" t="s">
        <v>30</v>
      </c>
      <c r="AQ17" s="16" t="s">
        <v>30</v>
      </c>
      <c r="AR17" s="16" t="s">
        <v>30</v>
      </c>
      <c r="AS17" s="19"/>
      <c r="AT17" s="19"/>
      <c r="AU17" s="19"/>
      <c r="AV17" s="19"/>
      <c r="AW17" s="19"/>
      <c r="AX17" s="19"/>
      <c r="AY17" s="19"/>
      <c r="AZ17" s="19"/>
      <c r="BA17" s="19"/>
      <c r="BB17" s="145"/>
      <c r="BC17" s="15"/>
      <c r="BD17" s="15"/>
      <c r="BE17" s="608"/>
      <c r="BF17" s="608"/>
      <c r="BG17" s="15"/>
      <c r="BH17" s="15"/>
      <c r="BI17" s="15"/>
      <c r="BJ17" s="15"/>
      <c r="BK17" s="15"/>
    </row>
    <row r="18" spans="1:63" ht="13.5" customHeight="1">
      <c r="A18" s="601"/>
      <c r="B18" s="601"/>
      <c r="C18" s="601"/>
      <c r="D18" s="601"/>
      <c r="E18" s="601"/>
      <c r="F18" s="21"/>
      <c r="G18" s="601"/>
      <c r="H18" s="601"/>
      <c r="I18" s="601"/>
      <c r="J18" s="601"/>
      <c r="K18" s="601"/>
      <c r="L18" s="601"/>
      <c r="M18" s="601"/>
      <c r="N18" s="21"/>
      <c r="O18" s="601"/>
      <c r="P18" s="601"/>
      <c r="Q18" s="601"/>
      <c r="R18" s="601"/>
      <c r="S18" s="601"/>
      <c r="T18" s="601"/>
      <c r="U18" s="601"/>
      <c r="V18" s="22"/>
      <c r="W18" s="601"/>
      <c r="X18" s="601"/>
      <c r="Y18" s="601"/>
      <c r="Z18" s="601"/>
      <c r="AA18" s="601"/>
      <c r="AB18" s="601"/>
      <c r="AC18" s="601"/>
      <c r="AD18" s="21"/>
      <c r="AE18" s="601"/>
      <c r="AF18" s="601"/>
      <c r="AG18" s="601"/>
      <c r="AH18" s="601"/>
      <c r="AI18" s="601"/>
      <c r="AJ18" s="601"/>
      <c r="AK18" s="601"/>
      <c r="AL18" s="21"/>
      <c r="AM18" s="601"/>
      <c r="AN18" s="601"/>
      <c r="AO18" s="601"/>
      <c r="AP18" s="601"/>
      <c r="AQ18" s="601"/>
      <c r="AR18" s="601"/>
      <c r="AS18" s="601"/>
      <c r="AT18" s="21"/>
      <c r="AU18" s="601"/>
      <c r="AV18" s="601"/>
      <c r="AW18" s="601"/>
      <c r="AX18" s="601"/>
      <c r="AY18" s="601"/>
      <c r="AZ18" s="601"/>
      <c r="BA18" s="601"/>
      <c r="BB18" s="20"/>
      <c r="BC18" s="601"/>
      <c r="BD18" s="601"/>
      <c r="BE18" s="601"/>
      <c r="BF18" s="601"/>
      <c r="BG18" s="601"/>
      <c r="BH18" s="601"/>
      <c r="BI18" s="601"/>
      <c r="BJ18" s="601"/>
      <c r="BK18" s="21"/>
    </row>
    <row r="19" spans="1:63" ht="13.5" customHeight="1">
      <c r="A19" s="605" t="s">
        <v>31</v>
      </c>
      <c r="B19" s="605"/>
      <c r="C19" s="605"/>
      <c r="D19" s="605"/>
      <c r="E19" s="605"/>
      <c r="F19" s="63"/>
      <c r="G19" s="604" t="s">
        <v>153</v>
      </c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2"/>
      <c r="X19" s="63" t="s">
        <v>154</v>
      </c>
      <c r="Y19" s="606" t="s">
        <v>155</v>
      </c>
      <c r="Z19" s="606"/>
      <c r="AA19" s="606"/>
      <c r="AB19" s="606"/>
      <c r="AC19" s="606"/>
      <c r="AD19" s="606"/>
      <c r="AE19" s="606"/>
      <c r="AF19" s="2"/>
      <c r="AG19" s="2"/>
      <c r="AH19" s="2"/>
      <c r="AI19" s="2"/>
      <c r="AJ19" s="2"/>
      <c r="AK19" s="2"/>
      <c r="AL19" s="2"/>
      <c r="AM19" s="2"/>
      <c r="AN19" s="64"/>
      <c r="AO19" s="2"/>
      <c r="AP19" s="2"/>
      <c r="AQ19" s="456"/>
      <c r="AR19" s="606"/>
      <c r="AS19" s="606"/>
      <c r="AT19" s="606"/>
      <c r="AU19" s="606"/>
      <c r="AV19" s="606"/>
      <c r="AW19" s="606"/>
      <c r="AX19" s="606"/>
      <c r="AY19" s="606"/>
      <c r="AZ19" s="606"/>
      <c r="BA19" s="606"/>
      <c r="BB19" s="606"/>
      <c r="BC19" s="606"/>
      <c r="BD19" s="606"/>
      <c r="BE19" s="606"/>
      <c r="BF19" s="606"/>
      <c r="BG19" s="606"/>
      <c r="BH19" s="606"/>
      <c r="BI19" s="21"/>
      <c r="BJ19" s="21"/>
      <c r="BK19" s="21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6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62"/>
      <c r="BA20" s="62"/>
      <c r="BB20" s="2"/>
      <c r="BC20" s="62"/>
      <c r="BD20" s="62"/>
      <c r="BE20" s="2"/>
      <c r="BF20" s="62"/>
      <c r="BG20" s="62"/>
      <c r="BH20" s="2"/>
    </row>
    <row r="21" spans="1:63" ht="13.5" customHeight="1">
      <c r="A21" s="2"/>
      <c r="B21" s="2"/>
      <c r="C21" s="2"/>
      <c r="D21" s="2"/>
      <c r="E21" s="2"/>
      <c r="F21" s="63" t="s">
        <v>156</v>
      </c>
      <c r="G21" s="604" t="s">
        <v>157</v>
      </c>
      <c r="H21" s="604"/>
      <c r="I21" s="604"/>
      <c r="J21" s="604"/>
      <c r="K21" s="604"/>
      <c r="L21" s="604"/>
      <c r="M21" s="604"/>
      <c r="N21" s="604"/>
      <c r="O21" s="604"/>
      <c r="P21" s="604"/>
      <c r="Q21" s="2"/>
      <c r="R21" s="2"/>
      <c r="S21" s="2"/>
      <c r="T21" s="62"/>
      <c r="U21" s="2"/>
      <c r="V21" s="2"/>
      <c r="W21" s="2"/>
      <c r="X21" s="63" t="s">
        <v>158</v>
      </c>
      <c r="Y21" s="604" t="s">
        <v>159</v>
      </c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2"/>
      <c r="AQ21" s="63" t="s">
        <v>30</v>
      </c>
      <c r="AR21" s="606" t="s">
        <v>160</v>
      </c>
      <c r="AS21" s="606"/>
      <c r="AT21" s="606"/>
      <c r="AU21" s="606"/>
      <c r="AV21" s="606"/>
      <c r="AW21" s="606"/>
      <c r="AX21" s="606"/>
      <c r="AY21" s="606"/>
      <c r="AZ21" s="606"/>
      <c r="BA21" s="606"/>
      <c r="BB21" s="606"/>
      <c r="BC21" s="606"/>
      <c r="BD21" s="606"/>
      <c r="BE21" s="606"/>
      <c r="BF21" s="62"/>
      <c r="BG21" s="62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62"/>
      <c r="BA22" s="62"/>
      <c r="BB22" s="2"/>
      <c r="BC22" s="62"/>
      <c r="BD22" s="62"/>
      <c r="BE22" s="2"/>
      <c r="BF22" s="62"/>
      <c r="BG22" s="62"/>
      <c r="BH22" s="2"/>
    </row>
    <row r="23" spans="1:63" ht="13.5" customHeight="1">
      <c r="A23" s="2"/>
      <c r="B23" s="2"/>
      <c r="C23" s="2"/>
      <c r="D23" s="2"/>
      <c r="E23" s="2"/>
      <c r="F23" s="63" t="s">
        <v>161</v>
      </c>
      <c r="G23" s="604" t="s">
        <v>162</v>
      </c>
      <c r="H23" s="604"/>
      <c r="I23" s="604"/>
      <c r="J23" s="604"/>
      <c r="K23" s="604"/>
      <c r="L23" s="604"/>
      <c r="M23" s="604"/>
      <c r="N23" s="604"/>
      <c r="O23" s="604"/>
      <c r="P23" s="604"/>
      <c r="Q23" s="2"/>
      <c r="R23" s="2"/>
      <c r="S23" s="2"/>
      <c r="T23" s="62"/>
      <c r="U23" s="2"/>
      <c r="V23" s="2"/>
      <c r="W23" s="2"/>
      <c r="X23" s="63" t="s">
        <v>152</v>
      </c>
      <c r="Y23" s="604" t="s">
        <v>163</v>
      </c>
      <c r="Z23" s="604"/>
      <c r="AA23" s="604"/>
      <c r="AB23" s="604"/>
      <c r="AC23" s="604"/>
      <c r="AD23" s="604"/>
      <c r="AE23" s="604"/>
      <c r="AF23" s="604"/>
      <c r="AG23" s="604"/>
      <c r="AH23" s="604"/>
      <c r="AI23" s="604"/>
      <c r="AJ23" s="604"/>
      <c r="AK23" s="604"/>
      <c r="AL23" s="604"/>
      <c r="AM23" s="604"/>
      <c r="AN23" s="604"/>
      <c r="AO23" s="604"/>
      <c r="AP23" s="2"/>
      <c r="AQ23" s="63" t="s">
        <v>14</v>
      </c>
      <c r="AR23" s="604" t="s">
        <v>164</v>
      </c>
      <c r="AS23" s="604"/>
      <c r="AT23" s="604"/>
      <c r="AU23" s="604"/>
      <c r="AV23" s="604"/>
      <c r="AW23" s="604"/>
      <c r="AX23" s="604"/>
      <c r="AY23" s="604"/>
      <c r="AZ23" s="604"/>
      <c r="BA23" s="604"/>
      <c r="BB23" s="2"/>
      <c r="BC23" s="62"/>
      <c r="BD23" s="62"/>
      <c r="BE23" s="2"/>
      <c r="BF23" s="62"/>
      <c r="BG23" s="62"/>
      <c r="BH23" s="2"/>
    </row>
    <row r="26" spans="1:63" s="148" customFormat="1" ht="13.5" customHeight="1">
      <c r="A26" s="602" t="s">
        <v>137</v>
      </c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146"/>
      <c r="BB26" s="147"/>
      <c r="BC26" s="146"/>
      <c r="BD26" s="146"/>
      <c r="BE26" s="147"/>
      <c r="BF26" s="146"/>
      <c r="BG26" s="146"/>
      <c r="BH26" s="147"/>
    </row>
    <row r="27" spans="1:63" ht="13.5" customHeight="1">
      <c r="A27" s="603"/>
      <c r="B27" s="603"/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3"/>
      <c r="AL27" s="603"/>
      <c r="AM27" s="603"/>
      <c r="AN27" s="603"/>
      <c r="AO27" s="603"/>
      <c r="AP27" s="603"/>
      <c r="AQ27" s="603"/>
      <c r="AR27" s="603"/>
      <c r="AS27" s="603"/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03"/>
      <c r="BG27" s="603"/>
      <c r="BH27" s="603"/>
    </row>
    <row r="28" spans="1:63" s="148" customFormat="1" ht="13.5" customHeight="1">
      <c r="A28" s="593" t="s">
        <v>138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 t="s">
        <v>32</v>
      </c>
      <c r="T28" s="579"/>
      <c r="U28" s="579"/>
      <c r="V28" s="579"/>
      <c r="W28" s="579"/>
      <c r="X28" s="579"/>
      <c r="Y28" s="579"/>
      <c r="Z28" s="579"/>
      <c r="AA28" s="579"/>
      <c r="AB28" s="579" t="s">
        <v>139</v>
      </c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79"/>
      <c r="AW28" s="583" t="s">
        <v>33</v>
      </c>
      <c r="AX28" s="584"/>
      <c r="AY28" s="584"/>
      <c r="AZ28" s="584"/>
      <c r="BA28" s="584"/>
      <c r="BB28" s="585"/>
      <c r="BC28" s="579" t="s">
        <v>34</v>
      </c>
      <c r="BD28" s="579"/>
      <c r="BE28" s="579"/>
      <c r="BF28" s="579" t="s">
        <v>15</v>
      </c>
      <c r="BG28" s="579"/>
      <c r="BH28" s="579"/>
    </row>
    <row r="29" spans="1:63" s="148" customFormat="1" ht="33" customHeight="1">
      <c r="A29" s="593"/>
      <c r="B29" s="579"/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 t="s">
        <v>12</v>
      </c>
      <c r="AC29" s="579"/>
      <c r="AD29" s="579"/>
      <c r="AE29" s="579"/>
      <c r="AF29" s="579"/>
      <c r="AG29" s="579"/>
      <c r="AH29" s="579"/>
      <c r="AI29" s="579" t="s">
        <v>140</v>
      </c>
      <c r="AJ29" s="579"/>
      <c r="AK29" s="579"/>
      <c r="AL29" s="579"/>
      <c r="AM29" s="579"/>
      <c r="AN29" s="579"/>
      <c r="AO29" s="579"/>
      <c r="AP29" s="579" t="s">
        <v>17</v>
      </c>
      <c r="AQ29" s="579"/>
      <c r="AR29" s="579"/>
      <c r="AS29" s="579"/>
      <c r="AT29" s="579"/>
      <c r="AU29" s="579"/>
      <c r="AV29" s="579"/>
      <c r="AW29" s="586"/>
      <c r="AX29" s="587"/>
      <c r="AY29" s="587"/>
      <c r="AZ29" s="587"/>
      <c r="BA29" s="587"/>
      <c r="BB29" s="588"/>
      <c r="BC29" s="579"/>
      <c r="BD29" s="594"/>
      <c r="BE29" s="579"/>
      <c r="BF29" s="579"/>
      <c r="BG29" s="594"/>
      <c r="BH29" s="579"/>
    </row>
    <row r="30" spans="1:63" s="148" customFormat="1" ht="13.5" customHeight="1">
      <c r="A30" s="593"/>
      <c r="B30" s="579"/>
      <c r="C30" s="579"/>
      <c r="D30" s="579"/>
      <c r="E30" s="579"/>
      <c r="F30" s="579"/>
      <c r="G30" s="579" t="s">
        <v>141</v>
      </c>
      <c r="H30" s="579"/>
      <c r="I30" s="579"/>
      <c r="J30" s="579"/>
      <c r="K30" s="579"/>
      <c r="L30" s="579"/>
      <c r="M30" s="579" t="s">
        <v>142</v>
      </c>
      <c r="N30" s="579"/>
      <c r="O30" s="579"/>
      <c r="P30" s="579"/>
      <c r="Q30" s="579"/>
      <c r="R30" s="579"/>
      <c r="S30" s="579" t="s">
        <v>15</v>
      </c>
      <c r="T30" s="579"/>
      <c r="U30" s="579"/>
      <c r="V30" s="579" t="s">
        <v>141</v>
      </c>
      <c r="W30" s="579"/>
      <c r="X30" s="579"/>
      <c r="Y30" s="579" t="s">
        <v>142</v>
      </c>
      <c r="Z30" s="579"/>
      <c r="AA30" s="579"/>
      <c r="AB30" s="579" t="s">
        <v>15</v>
      </c>
      <c r="AC30" s="579"/>
      <c r="AD30" s="579"/>
      <c r="AE30" s="579" t="s">
        <v>141</v>
      </c>
      <c r="AF30" s="579"/>
      <c r="AG30" s="579" t="s">
        <v>142</v>
      </c>
      <c r="AH30" s="579"/>
      <c r="AI30" s="579" t="s">
        <v>15</v>
      </c>
      <c r="AJ30" s="579"/>
      <c r="AK30" s="579"/>
      <c r="AL30" s="579" t="s">
        <v>141</v>
      </c>
      <c r="AM30" s="579"/>
      <c r="AN30" s="579" t="s">
        <v>142</v>
      </c>
      <c r="AO30" s="579"/>
      <c r="AP30" s="579" t="s">
        <v>15</v>
      </c>
      <c r="AQ30" s="579"/>
      <c r="AR30" s="579"/>
      <c r="AS30" s="579" t="s">
        <v>141</v>
      </c>
      <c r="AT30" s="579"/>
      <c r="AU30" s="579" t="s">
        <v>142</v>
      </c>
      <c r="AV30" s="579"/>
      <c r="AW30" s="589"/>
      <c r="AX30" s="590"/>
      <c r="AY30" s="590"/>
      <c r="AZ30" s="590"/>
      <c r="BA30" s="590"/>
      <c r="BB30" s="591"/>
      <c r="BC30" s="579"/>
      <c r="BD30" s="579"/>
      <c r="BE30" s="579"/>
      <c r="BF30" s="579"/>
      <c r="BG30" s="579"/>
      <c r="BH30" s="579"/>
    </row>
    <row r="31" spans="1:63" s="148" customFormat="1" ht="20.25" customHeight="1">
      <c r="A31" s="593"/>
      <c r="B31" s="578"/>
      <c r="C31" s="578"/>
      <c r="D31" s="592" t="s">
        <v>144</v>
      </c>
      <c r="E31" s="592"/>
      <c r="F31" s="592"/>
      <c r="G31" s="578" t="s">
        <v>143</v>
      </c>
      <c r="H31" s="578"/>
      <c r="I31" s="578"/>
      <c r="J31" s="592" t="s">
        <v>144</v>
      </c>
      <c r="K31" s="592"/>
      <c r="L31" s="592"/>
      <c r="M31" s="578" t="s">
        <v>143</v>
      </c>
      <c r="N31" s="578"/>
      <c r="O31" s="578"/>
      <c r="P31" s="592" t="s">
        <v>144</v>
      </c>
      <c r="Q31" s="592"/>
      <c r="R31" s="592"/>
      <c r="S31" s="578" t="s">
        <v>143</v>
      </c>
      <c r="T31" s="578"/>
      <c r="U31" s="578"/>
      <c r="V31" s="578" t="s">
        <v>143</v>
      </c>
      <c r="W31" s="578"/>
      <c r="X31" s="578"/>
      <c r="Y31" s="578" t="s">
        <v>143</v>
      </c>
      <c r="Z31" s="578"/>
      <c r="AA31" s="578"/>
      <c r="AB31" s="578" t="s">
        <v>143</v>
      </c>
      <c r="AC31" s="578"/>
      <c r="AD31" s="578"/>
      <c r="AE31" s="578" t="s">
        <v>143</v>
      </c>
      <c r="AF31" s="578"/>
      <c r="AG31" s="578" t="s">
        <v>143</v>
      </c>
      <c r="AH31" s="578"/>
      <c r="AI31" s="578" t="s">
        <v>143</v>
      </c>
      <c r="AJ31" s="578"/>
      <c r="AK31" s="578"/>
      <c r="AL31" s="578" t="s">
        <v>143</v>
      </c>
      <c r="AM31" s="578"/>
      <c r="AN31" s="578" t="s">
        <v>143</v>
      </c>
      <c r="AO31" s="578"/>
      <c r="AP31" s="578" t="s">
        <v>143</v>
      </c>
      <c r="AQ31" s="578"/>
      <c r="AR31" s="578"/>
      <c r="AS31" s="578" t="s">
        <v>143</v>
      </c>
      <c r="AT31" s="578"/>
      <c r="AU31" s="578" t="s">
        <v>143</v>
      </c>
      <c r="AV31" s="578"/>
      <c r="AW31" s="580" t="s">
        <v>143</v>
      </c>
      <c r="AX31" s="581"/>
      <c r="AY31" s="581"/>
      <c r="AZ31" s="581"/>
      <c r="BA31" s="581"/>
      <c r="BB31" s="582"/>
      <c r="BC31" s="578" t="s">
        <v>143</v>
      </c>
      <c r="BD31" s="578"/>
      <c r="BE31" s="578"/>
      <c r="BF31" s="578" t="s">
        <v>143</v>
      </c>
      <c r="BG31" s="578"/>
      <c r="BH31" s="578"/>
    </row>
    <row r="32" spans="1:63" s="148" customFormat="1" ht="13.5" customHeight="1">
      <c r="A32" s="149" t="s">
        <v>145</v>
      </c>
      <c r="B32" s="570">
        <f>G32+M32</f>
        <v>39</v>
      </c>
      <c r="C32" s="570"/>
      <c r="D32" s="577">
        <f>B32*36</f>
        <v>1404</v>
      </c>
      <c r="E32" s="577"/>
      <c r="F32" s="577"/>
      <c r="G32" s="570">
        <v>17</v>
      </c>
      <c r="H32" s="570"/>
      <c r="I32" s="570"/>
      <c r="J32" s="577">
        <f>G32*36</f>
        <v>612</v>
      </c>
      <c r="K32" s="577"/>
      <c r="L32" s="577"/>
      <c r="M32" s="570">
        <v>22</v>
      </c>
      <c r="N32" s="570"/>
      <c r="O32" s="570"/>
      <c r="P32" s="577">
        <f>M32*36</f>
        <v>792</v>
      </c>
      <c r="Q32" s="577"/>
      <c r="R32" s="577"/>
      <c r="S32" s="570">
        <v>2</v>
      </c>
      <c r="T32" s="570"/>
      <c r="U32" s="570"/>
      <c r="V32" s="570"/>
      <c r="W32" s="570"/>
      <c r="X32" s="570"/>
      <c r="Y32" s="570">
        <v>2</v>
      </c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1"/>
      <c r="AX32" s="572"/>
      <c r="AY32" s="572"/>
      <c r="AZ32" s="572"/>
      <c r="BA32" s="572"/>
      <c r="BB32" s="573"/>
      <c r="BC32" s="570" t="s">
        <v>146</v>
      </c>
      <c r="BD32" s="570"/>
      <c r="BE32" s="570"/>
      <c r="BF32" s="570">
        <f>B32+S32+AB32+AI32+AP32+AW32+AZ32+BC32</f>
        <v>52</v>
      </c>
      <c r="BG32" s="570"/>
      <c r="BH32" s="570"/>
    </row>
    <row r="33" spans="1:60" s="148" customFormat="1" ht="13.5" customHeight="1">
      <c r="A33" s="149" t="s">
        <v>147</v>
      </c>
      <c r="B33" s="570">
        <f t="shared" ref="B33:B35" si="0">G33+M33</f>
        <v>34</v>
      </c>
      <c r="C33" s="570"/>
      <c r="D33" s="577">
        <f t="shared" ref="D33:D35" si="1">B33*36</f>
        <v>1224</v>
      </c>
      <c r="E33" s="577"/>
      <c r="F33" s="577"/>
      <c r="G33" s="570">
        <v>16</v>
      </c>
      <c r="H33" s="570"/>
      <c r="I33" s="570"/>
      <c r="J33" s="577">
        <f t="shared" ref="J33:J35" si="2">G33*36</f>
        <v>576</v>
      </c>
      <c r="K33" s="577"/>
      <c r="L33" s="577"/>
      <c r="M33" s="570">
        <v>18</v>
      </c>
      <c r="N33" s="570"/>
      <c r="O33" s="570"/>
      <c r="P33" s="577">
        <f t="shared" ref="P33:P35" si="3">M33*36</f>
        <v>648</v>
      </c>
      <c r="Q33" s="577"/>
      <c r="R33" s="577"/>
      <c r="S33" s="570">
        <v>2</v>
      </c>
      <c r="T33" s="570"/>
      <c r="U33" s="570"/>
      <c r="V33" s="570">
        <v>1</v>
      </c>
      <c r="W33" s="570"/>
      <c r="X33" s="570"/>
      <c r="Y33" s="570" t="s">
        <v>149</v>
      </c>
      <c r="Z33" s="570"/>
      <c r="AA33" s="570"/>
      <c r="AB33" s="570">
        <v>5</v>
      </c>
      <c r="AC33" s="570"/>
      <c r="AD33" s="570"/>
      <c r="AE33" s="570"/>
      <c r="AF33" s="570"/>
      <c r="AG33" s="570">
        <v>5</v>
      </c>
      <c r="AH33" s="570"/>
      <c r="AI33" s="570"/>
      <c r="AJ33" s="570"/>
      <c r="AK33" s="570"/>
      <c r="AL33" s="570"/>
      <c r="AM33" s="570"/>
      <c r="AN33" s="570"/>
      <c r="AO33" s="570"/>
      <c r="AP33" s="570"/>
      <c r="AQ33" s="570"/>
      <c r="AR33" s="570"/>
      <c r="AS33" s="570"/>
      <c r="AT33" s="570"/>
      <c r="AU33" s="570"/>
      <c r="AV33" s="570"/>
      <c r="AW33" s="571"/>
      <c r="AX33" s="572"/>
      <c r="AY33" s="572"/>
      <c r="AZ33" s="572"/>
      <c r="BA33" s="572"/>
      <c r="BB33" s="573"/>
      <c r="BC33" s="570" t="s">
        <v>146</v>
      </c>
      <c r="BD33" s="570"/>
      <c r="BE33" s="570"/>
      <c r="BF33" s="570">
        <f t="shared" ref="BF33:BF35" si="4">B33+S33+AB33+AI33+AP33+AW33+AZ33+BC33</f>
        <v>52</v>
      </c>
      <c r="BG33" s="570"/>
      <c r="BH33" s="570"/>
    </row>
    <row r="34" spans="1:60" s="148" customFormat="1" ht="13.5" customHeight="1">
      <c r="A34" s="149" t="s">
        <v>30</v>
      </c>
      <c r="B34" s="570">
        <f t="shared" si="0"/>
        <v>31</v>
      </c>
      <c r="C34" s="570"/>
      <c r="D34" s="577">
        <f t="shared" si="1"/>
        <v>1116</v>
      </c>
      <c r="E34" s="577"/>
      <c r="F34" s="577"/>
      <c r="G34" s="570">
        <v>16</v>
      </c>
      <c r="H34" s="570"/>
      <c r="I34" s="570"/>
      <c r="J34" s="577">
        <f t="shared" si="2"/>
        <v>576</v>
      </c>
      <c r="K34" s="577"/>
      <c r="L34" s="577"/>
      <c r="M34" s="570">
        <v>15</v>
      </c>
      <c r="N34" s="570"/>
      <c r="O34" s="570"/>
      <c r="P34" s="577">
        <f t="shared" si="3"/>
        <v>540</v>
      </c>
      <c r="Q34" s="577"/>
      <c r="R34" s="577"/>
      <c r="S34" s="570" t="s">
        <v>148</v>
      </c>
      <c r="T34" s="570"/>
      <c r="U34" s="570"/>
      <c r="V34" s="570" t="s">
        <v>149</v>
      </c>
      <c r="W34" s="570"/>
      <c r="X34" s="570"/>
      <c r="Y34" s="570" t="s">
        <v>149</v>
      </c>
      <c r="Z34" s="570"/>
      <c r="AA34" s="570"/>
      <c r="AB34" s="570">
        <v>4</v>
      </c>
      <c r="AC34" s="570"/>
      <c r="AD34" s="570"/>
      <c r="AE34" s="570"/>
      <c r="AF34" s="570"/>
      <c r="AG34" s="570">
        <v>4</v>
      </c>
      <c r="AH34" s="570"/>
      <c r="AI34" s="570">
        <v>5</v>
      </c>
      <c r="AJ34" s="570"/>
      <c r="AK34" s="570"/>
      <c r="AL34" s="570"/>
      <c r="AM34" s="570"/>
      <c r="AN34" s="570">
        <v>5</v>
      </c>
      <c r="AO34" s="570"/>
      <c r="AP34" s="570"/>
      <c r="AQ34" s="570"/>
      <c r="AR34" s="570"/>
      <c r="AS34" s="570"/>
      <c r="AT34" s="570"/>
      <c r="AU34" s="570"/>
      <c r="AV34" s="570"/>
      <c r="AW34" s="571"/>
      <c r="AX34" s="572"/>
      <c r="AY34" s="572"/>
      <c r="AZ34" s="572"/>
      <c r="BA34" s="572"/>
      <c r="BB34" s="573"/>
      <c r="BC34" s="570" t="s">
        <v>150</v>
      </c>
      <c r="BD34" s="570"/>
      <c r="BE34" s="570"/>
      <c r="BF34" s="570">
        <f t="shared" si="4"/>
        <v>52</v>
      </c>
      <c r="BG34" s="570"/>
      <c r="BH34" s="570"/>
    </row>
    <row r="35" spans="1:60" s="148" customFormat="1" ht="13.5" customHeight="1">
      <c r="A35" s="149" t="s">
        <v>151</v>
      </c>
      <c r="B35" s="570">
        <f t="shared" si="0"/>
        <v>19</v>
      </c>
      <c r="C35" s="570"/>
      <c r="D35" s="577">
        <f t="shared" si="1"/>
        <v>684</v>
      </c>
      <c r="E35" s="577"/>
      <c r="F35" s="577"/>
      <c r="G35" s="570">
        <v>12</v>
      </c>
      <c r="H35" s="570"/>
      <c r="I35" s="570"/>
      <c r="J35" s="577">
        <f t="shared" si="2"/>
        <v>432</v>
      </c>
      <c r="K35" s="577"/>
      <c r="L35" s="577"/>
      <c r="M35" s="570">
        <v>7</v>
      </c>
      <c r="N35" s="570"/>
      <c r="O35" s="570"/>
      <c r="P35" s="577">
        <f t="shared" si="3"/>
        <v>252</v>
      </c>
      <c r="Q35" s="577"/>
      <c r="R35" s="577"/>
      <c r="S35" s="570">
        <v>1</v>
      </c>
      <c r="T35" s="570"/>
      <c r="U35" s="570"/>
      <c r="V35" s="570"/>
      <c r="W35" s="570"/>
      <c r="X35" s="570"/>
      <c r="Y35" s="570" t="s">
        <v>149</v>
      </c>
      <c r="Z35" s="570"/>
      <c r="AA35" s="570"/>
      <c r="AB35" s="570">
        <v>5</v>
      </c>
      <c r="AC35" s="570"/>
      <c r="AD35" s="570"/>
      <c r="AE35" s="570">
        <v>5</v>
      </c>
      <c r="AF35" s="570"/>
      <c r="AG35" s="570"/>
      <c r="AH35" s="570"/>
      <c r="AI35" s="570">
        <v>6</v>
      </c>
      <c r="AJ35" s="570"/>
      <c r="AK35" s="570"/>
      <c r="AL35" s="570"/>
      <c r="AM35" s="570"/>
      <c r="AN35" s="570">
        <v>6</v>
      </c>
      <c r="AO35" s="570"/>
      <c r="AP35" s="570">
        <v>4</v>
      </c>
      <c r="AQ35" s="570"/>
      <c r="AR35" s="570"/>
      <c r="AS35" s="570"/>
      <c r="AT35" s="570"/>
      <c r="AU35" s="570">
        <v>4</v>
      </c>
      <c r="AV35" s="570"/>
      <c r="AW35" s="571">
        <v>6</v>
      </c>
      <c r="AX35" s="572"/>
      <c r="AY35" s="572"/>
      <c r="AZ35" s="572"/>
      <c r="BA35" s="572"/>
      <c r="BB35" s="573"/>
      <c r="BC35" s="570">
        <v>2</v>
      </c>
      <c r="BD35" s="570"/>
      <c r="BE35" s="570"/>
      <c r="BF35" s="570">
        <f t="shared" si="4"/>
        <v>43</v>
      </c>
      <c r="BG35" s="570"/>
      <c r="BH35" s="570"/>
    </row>
    <row r="36" spans="1:60" s="148" customFormat="1" ht="13.5" customHeight="1">
      <c r="A36" s="150" t="s">
        <v>15</v>
      </c>
      <c r="B36" s="568">
        <f>B32+B33+B34+B35</f>
        <v>123</v>
      </c>
      <c r="C36" s="568"/>
      <c r="D36" s="569">
        <f>B36*36</f>
        <v>4428</v>
      </c>
      <c r="E36" s="569"/>
      <c r="F36" s="569"/>
      <c r="G36" s="569"/>
      <c r="H36" s="569"/>
      <c r="I36" s="569"/>
      <c r="J36" s="569">
        <v>2196</v>
      </c>
      <c r="K36" s="569"/>
      <c r="L36" s="569"/>
      <c r="M36" s="569"/>
      <c r="N36" s="569"/>
      <c r="O36" s="569"/>
      <c r="P36" s="569">
        <v>2232</v>
      </c>
      <c r="Q36" s="569"/>
      <c r="R36" s="569"/>
      <c r="S36" s="568">
        <f>S32+S33+S34+S35</f>
        <v>7</v>
      </c>
      <c r="T36" s="568"/>
      <c r="U36" s="568"/>
      <c r="V36" s="568"/>
      <c r="W36" s="568"/>
      <c r="X36" s="568"/>
      <c r="Y36" s="568"/>
      <c r="Z36" s="568"/>
      <c r="AA36" s="568"/>
      <c r="AB36" s="568">
        <f>AB32+AB33+AB34+AB35</f>
        <v>14</v>
      </c>
      <c r="AC36" s="568"/>
      <c r="AD36" s="568"/>
      <c r="AE36" s="568"/>
      <c r="AF36" s="568"/>
      <c r="AG36" s="568"/>
      <c r="AH36" s="568"/>
      <c r="AI36" s="568">
        <f>AI32+AI33+AI34+AI35</f>
        <v>11</v>
      </c>
      <c r="AJ36" s="568"/>
      <c r="AK36" s="568"/>
      <c r="AL36" s="568"/>
      <c r="AM36" s="568"/>
      <c r="AN36" s="568"/>
      <c r="AO36" s="568"/>
      <c r="AP36" s="568">
        <f>AP32+AP33+AP34+AP35</f>
        <v>4</v>
      </c>
      <c r="AQ36" s="568"/>
      <c r="AR36" s="568"/>
      <c r="AS36" s="568"/>
      <c r="AT36" s="568"/>
      <c r="AU36" s="568"/>
      <c r="AV36" s="568"/>
      <c r="AW36" s="574">
        <f>AW32+AW33+AW34+AW35</f>
        <v>6</v>
      </c>
      <c r="AX36" s="575"/>
      <c r="AY36" s="575"/>
      <c r="AZ36" s="575"/>
      <c r="BA36" s="575"/>
      <c r="BB36" s="576"/>
      <c r="BC36" s="568">
        <f>BC32+BC33+BC34+BC35</f>
        <v>34</v>
      </c>
      <c r="BD36" s="568"/>
      <c r="BE36" s="568"/>
      <c r="BF36" s="568">
        <f t="shared" ref="BF36" si="5">B36+S36+AB36+AI36+AP36+AW36+AZ36+BC36</f>
        <v>199</v>
      </c>
      <c r="BG36" s="568"/>
      <c r="BH36" s="568"/>
    </row>
    <row r="37" spans="1:60" s="148" customFormat="1" ht="13.5" customHeight="1"/>
  </sheetData>
  <mergeCells count="208">
    <mergeCell ref="BB2:BK2"/>
    <mergeCell ref="BE3:BF12"/>
    <mergeCell ref="BG3:BG12"/>
    <mergeCell ref="BJ3:BJ1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BK3:BK12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T3:V4"/>
    <mergeCell ref="A18:E18"/>
    <mergeCell ref="G18:M18"/>
    <mergeCell ref="O18:U18"/>
    <mergeCell ref="W18:AC18"/>
    <mergeCell ref="AE18:AK18"/>
    <mergeCell ref="AM18:AS18"/>
    <mergeCell ref="A26:AZ26"/>
    <mergeCell ref="A27:BH27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  <mergeCell ref="BB3:BB12"/>
    <mergeCell ref="AU18:BA18"/>
    <mergeCell ref="BC18:BE18"/>
    <mergeCell ref="BF18:BJ18"/>
    <mergeCell ref="BE17:BF17"/>
    <mergeCell ref="A28:A31"/>
    <mergeCell ref="B28:R29"/>
    <mergeCell ref="S28:AA29"/>
    <mergeCell ref="AB28:AV28"/>
    <mergeCell ref="BC28:BE30"/>
    <mergeCell ref="BF28:BH30"/>
    <mergeCell ref="AB29:AH29"/>
    <mergeCell ref="AI29:AO29"/>
    <mergeCell ref="AP29:AV29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E30:AF30"/>
    <mergeCell ref="AG30:AH30"/>
    <mergeCell ref="AI30:AK30"/>
    <mergeCell ref="AW31:BB31"/>
    <mergeCell ref="AW28:BB30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BC32:BE32"/>
    <mergeCell ref="BF32:BH32"/>
    <mergeCell ref="AI32:AK32"/>
    <mergeCell ref="AL32:AM32"/>
    <mergeCell ref="J33:L33"/>
    <mergeCell ref="M33:O33"/>
    <mergeCell ref="AN32:AO32"/>
    <mergeCell ref="AP32:AR32"/>
    <mergeCell ref="AS32:AT32"/>
    <mergeCell ref="AL33:AM33"/>
    <mergeCell ref="AN33:AO33"/>
    <mergeCell ref="BC33:BE33"/>
    <mergeCell ref="BF33:BH33"/>
    <mergeCell ref="AW32:BB32"/>
    <mergeCell ref="AW33:BB33"/>
    <mergeCell ref="AP33:AR33"/>
    <mergeCell ref="AS33:AT33"/>
    <mergeCell ref="AU33:AV33"/>
    <mergeCell ref="AE33:AF33"/>
    <mergeCell ref="AG33:AH33"/>
    <mergeCell ref="AI33:AK33"/>
    <mergeCell ref="P33:R33"/>
    <mergeCell ref="S33:U33"/>
    <mergeCell ref="V33:X33"/>
    <mergeCell ref="Y33:AA33"/>
    <mergeCell ref="AB33:AD33"/>
    <mergeCell ref="AW34:BB34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G34:AH34"/>
    <mergeCell ref="AI34:AK34"/>
    <mergeCell ref="AL34:AM34"/>
    <mergeCell ref="B33:C33"/>
    <mergeCell ref="D33:F33"/>
    <mergeCell ref="G33:I33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B34:AD34"/>
    <mergeCell ref="AE34:AF34"/>
    <mergeCell ref="AB36:AD36"/>
    <mergeCell ref="AE36:AF36"/>
    <mergeCell ref="AG36:AH36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BC36:BE36"/>
    <mergeCell ref="BF36:BH36"/>
    <mergeCell ref="AI36:AK36"/>
    <mergeCell ref="AL36:AM36"/>
    <mergeCell ref="AN36:AO36"/>
    <mergeCell ref="AP36:AR36"/>
    <mergeCell ref="AS36:AT36"/>
    <mergeCell ref="AW35:BB35"/>
    <mergeCell ref="AW36:BB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</mergeCells>
  <pageMargins left="0.19685039370078741" right="0.19685039370078741" top="0.98425196850393704" bottom="0.98425196850393704" header="0" footer="0"/>
  <pageSetup paperSize="9" scale="75" fitToWidth="2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7"/>
  <sheetViews>
    <sheetView tabSelected="1" topLeftCell="A37" zoomScale="70" zoomScaleNormal="70" workbookViewId="0">
      <selection activeCell="M52" sqref="M52"/>
    </sheetView>
  </sheetViews>
  <sheetFormatPr defaultColWidth="9.33203125" defaultRowHeight="15"/>
  <cols>
    <col min="1" max="1" width="15.5" style="36" customWidth="1"/>
    <col min="2" max="2" width="51" style="140" customWidth="1"/>
    <col min="3" max="3" width="9.33203125" style="182"/>
    <col min="4" max="6" width="9.33203125" style="56"/>
    <col min="7" max="7" width="11" style="56" customWidth="1"/>
    <col min="8" max="8" width="17.33203125" style="61" bestFit="1" customWidth="1"/>
    <col min="9" max="9" width="9.33203125" style="36"/>
    <col min="10" max="10" width="9.33203125" style="141"/>
    <col min="11" max="11" width="9.33203125" style="56"/>
    <col min="12" max="12" width="9.33203125" style="61"/>
    <col min="13" max="14" width="9.33203125" style="36"/>
    <col min="15" max="17" width="9.33203125" style="61"/>
    <col min="18" max="19" width="9.33203125" style="36"/>
    <col min="20" max="20" width="12" style="53" customWidth="1"/>
    <col min="21" max="21" width="13.1640625" style="54" customWidth="1"/>
    <col min="22" max="22" width="8" style="143" customWidth="1"/>
    <col min="23" max="23" width="12.6640625" style="56" customWidth="1"/>
    <col min="24" max="24" width="7.83203125" style="56" customWidth="1"/>
    <col min="25" max="25" width="12.1640625" style="56" customWidth="1"/>
    <col min="26" max="26" width="7.83203125" style="56" customWidth="1"/>
    <col min="27" max="27" width="14.1640625" style="56" customWidth="1"/>
    <col min="28" max="28" width="8.83203125" style="56" customWidth="1"/>
    <col min="29" max="29" width="14.5" style="56" customWidth="1"/>
    <col min="30" max="30" width="8.33203125" style="56" customWidth="1"/>
    <col min="31" max="31" width="13.5" style="56" customWidth="1"/>
    <col min="32" max="32" width="8.6640625" style="56" customWidth="1"/>
    <col min="33" max="33" width="15.6640625" style="56" customWidth="1"/>
    <col min="34" max="35" width="9.33203125" style="29"/>
    <col min="36" max="36" width="11.33203125" style="29" bestFit="1" customWidth="1"/>
    <col min="37" max="16384" width="9.33203125" style="29"/>
  </cols>
  <sheetData>
    <row r="1" spans="1:37" s="128" customFormat="1">
      <c r="A1" s="646" t="s">
        <v>48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</row>
    <row r="2" spans="1:37" ht="15.75" thickBot="1">
      <c r="A2" s="648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</row>
    <row r="3" spans="1:37" ht="19.5" customHeight="1">
      <c r="A3" s="650" t="s">
        <v>13</v>
      </c>
      <c r="B3" s="651" t="s">
        <v>79</v>
      </c>
      <c r="C3" s="658" t="s">
        <v>284</v>
      </c>
      <c r="D3" s="658"/>
      <c r="E3" s="658"/>
      <c r="F3" s="658"/>
      <c r="G3" s="658"/>
      <c r="H3" s="652" t="s">
        <v>49</v>
      </c>
      <c r="I3" s="658" t="s">
        <v>42</v>
      </c>
      <c r="J3" s="658"/>
      <c r="K3" s="658"/>
      <c r="L3" s="658"/>
      <c r="M3" s="658"/>
      <c r="N3" s="658"/>
      <c r="O3" s="658"/>
      <c r="P3" s="658"/>
      <c r="Q3" s="658"/>
      <c r="R3" s="658"/>
      <c r="S3" s="651"/>
      <c r="T3" s="653" t="s">
        <v>50</v>
      </c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  <c r="AG3" s="656"/>
    </row>
    <row r="4" spans="1:37" ht="60.95" customHeight="1">
      <c r="A4" s="650"/>
      <c r="B4" s="651"/>
      <c r="C4" s="658"/>
      <c r="D4" s="658"/>
      <c r="E4" s="658"/>
      <c r="F4" s="658"/>
      <c r="G4" s="658"/>
      <c r="H4" s="652"/>
      <c r="I4" s="660" t="s">
        <v>81</v>
      </c>
      <c r="J4" s="658" t="s">
        <v>47</v>
      </c>
      <c r="K4" s="658"/>
      <c r="L4" s="658"/>
      <c r="M4" s="658"/>
      <c r="N4" s="658"/>
      <c r="O4" s="658"/>
      <c r="P4" s="665" t="s">
        <v>286</v>
      </c>
      <c r="Q4" s="666"/>
      <c r="R4" s="667"/>
      <c r="S4" s="660" t="s">
        <v>33</v>
      </c>
      <c r="T4" s="657"/>
      <c r="U4" s="658"/>
      <c r="V4" s="658"/>
      <c r="W4" s="658"/>
      <c r="X4" s="658"/>
      <c r="Y4" s="658"/>
      <c r="Z4" s="658"/>
      <c r="AA4" s="658"/>
      <c r="AB4" s="658"/>
      <c r="AC4" s="658"/>
      <c r="AD4" s="658"/>
      <c r="AE4" s="658"/>
      <c r="AF4" s="651"/>
      <c r="AG4" s="659"/>
    </row>
    <row r="5" spans="1:37" ht="21" customHeight="1" thickBot="1">
      <c r="A5" s="650"/>
      <c r="B5" s="651"/>
      <c r="C5" s="658"/>
      <c r="D5" s="658"/>
      <c r="E5" s="658"/>
      <c r="F5" s="658"/>
      <c r="G5" s="658"/>
      <c r="H5" s="652"/>
      <c r="I5" s="660"/>
      <c r="J5" s="663" t="s">
        <v>85</v>
      </c>
      <c r="K5" s="658" t="s">
        <v>82</v>
      </c>
      <c r="L5" s="658"/>
      <c r="M5" s="658"/>
      <c r="N5" s="664" t="s">
        <v>83</v>
      </c>
      <c r="O5" s="664"/>
      <c r="P5" s="668"/>
      <c r="Q5" s="669"/>
      <c r="R5" s="670"/>
      <c r="S5" s="660"/>
      <c r="T5" s="661" t="s">
        <v>51</v>
      </c>
      <c r="U5" s="662"/>
      <c r="V5" s="621" t="s">
        <v>52</v>
      </c>
      <c r="W5" s="622"/>
      <c r="X5" s="622"/>
      <c r="Y5" s="623"/>
      <c r="Z5" s="621" t="s">
        <v>53</v>
      </c>
      <c r="AA5" s="622"/>
      <c r="AB5" s="622"/>
      <c r="AC5" s="623"/>
      <c r="AD5" s="621" t="s">
        <v>54</v>
      </c>
      <c r="AE5" s="622"/>
      <c r="AF5" s="622"/>
      <c r="AG5" s="624"/>
    </row>
    <row r="6" spans="1:37" ht="195.75">
      <c r="A6" s="650"/>
      <c r="B6" s="651"/>
      <c r="C6" s="299" t="s">
        <v>55</v>
      </c>
      <c r="D6" s="299" t="s">
        <v>56</v>
      </c>
      <c r="E6" s="453" t="s">
        <v>80</v>
      </c>
      <c r="F6" s="299" t="s">
        <v>280</v>
      </c>
      <c r="G6" s="299" t="s">
        <v>86</v>
      </c>
      <c r="H6" s="652"/>
      <c r="I6" s="660"/>
      <c r="J6" s="663"/>
      <c r="K6" s="129" t="s">
        <v>43</v>
      </c>
      <c r="L6" s="174" t="s">
        <v>44</v>
      </c>
      <c r="M6" s="174" t="s">
        <v>285</v>
      </c>
      <c r="N6" s="174" t="s">
        <v>45</v>
      </c>
      <c r="O6" s="174" t="s">
        <v>46</v>
      </c>
      <c r="P6" s="295" t="s">
        <v>287</v>
      </c>
      <c r="Q6" s="295" t="s">
        <v>288</v>
      </c>
      <c r="R6" s="295" t="s">
        <v>289</v>
      </c>
      <c r="S6" s="660"/>
      <c r="T6" s="419" t="s">
        <v>219</v>
      </c>
      <c r="U6" s="419" t="s">
        <v>220</v>
      </c>
      <c r="V6" s="417" t="s">
        <v>290</v>
      </c>
      <c r="W6" s="418" t="s">
        <v>326</v>
      </c>
      <c r="X6" s="417" t="s">
        <v>291</v>
      </c>
      <c r="Y6" s="420" t="s">
        <v>270</v>
      </c>
      <c r="Z6" s="417" t="s">
        <v>292</v>
      </c>
      <c r="AA6" s="420" t="s">
        <v>327</v>
      </c>
      <c r="AB6" s="417" t="s">
        <v>293</v>
      </c>
      <c r="AC6" s="420" t="s">
        <v>269</v>
      </c>
      <c r="AD6" s="417" t="s">
        <v>294</v>
      </c>
      <c r="AE6" s="420" t="s">
        <v>271</v>
      </c>
      <c r="AF6" s="421" t="s">
        <v>295</v>
      </c>
      <c r="AG6" s="420" t="s">
        <v>328</v>
      </c>
    </row>
    <row r="7" spans="1:37" ht="16.5" thickBot="1">
      <c r="A7" s="39">
        <v>1</v>
      </c>
      <c r="B7" s="39">
        <v>2</v>
      </c>
      <c r="C7" s="437">
        <v>3</v>
      </c>
      <c r="D7" s="27">
        <v>4</v>
      </c>
      <c r="E7" s="452">
        <v>5</v>
      </c>
      <c r="F7" s="27">
        <v>6</v>
      </c>
      <c r="G7" s="39">
        <v>7</v>
      </c>
      <c r="H7" s="97">
        <v>8</v>
      </c>
      <c r="I7" s="39">
        <v>9</v>
      </c>
      <c r="J7" s="27">
        <v>10</v>
      </c>
      <c r="K7" s="71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1">
        <v>20</v>
      </c>
      <c r="U7" s="382">
        <v>21</v>
      </c>
      <c r="V7" s="105">
        <v>22</v>
      </c>
      <c r="W7" s="112">
        <v>23</v>
      </c>
      <c r="X7" s="105">
        <v>24</v>
      </c>
      <c r="Y7" s="112">
        <v>25</v>
      </c>
      <c r="Z7" s="105">
        <v>26</v>
      </c>
      <c r="AA7" s="112">
        <v>27</v>
      </c>
      <c r="AB7" s="105">
        <v>28</v>
      </c>
      <c r="AC7" s="112">
        <v>29</v>
      </c>
      <c r="AD7" s="119">
        <v>30</v>
      </c>
      <c r="AE7" s="112">
        <v>31</v>
      </c>
      <c r="AF7" s="109">
        <v>32</v>
      </c>
      <c r="AG7" s="112">
        <v>33</v>
      </c>
    </row>
    <row r="8" spans="1:37" ht="78" customHeight="1" thickBot="1">
      <c r="A8" s="317"/>
      <c r="B8" s="175" t="s">
        <v>84</v>
      </c>
      <c r="C8" s="121">
        <v>17</v>
      </c>
      <c r="D8" s="73"/>
      <c r="E8" s="73">
        <v>36</v>
      </c>
      <c r="F8" s="73" t="s">
        <v>330</v>
      </c>
      <c r="G8" s="94">
        <v>28</v>
      </c>
      <c r="H8" s="486">
        <f t="shared" ref="H8:L8" si="0">H10+H26+H32+H36+H53+H82</f>
        <v>5940</v>
      </c>
      <c r="I8" s="486">
        <f t="shared" si="0"/>
        <v>438</v>
      </c>
      <c r="J8" s="486">
        <f t="shared" si="0"/>
        <v>3990</v>
      </c>
      <c r="K8" s="486">
        <f t="shared" si="0"/>
        <v>2047</v>
      </c>
      <c r="L8" s="486">
        <f t="shared" si="0"/>
        <v>1829</v>
      </c>
      <c r="M8" s="486" t="str">
        <f>M9</f>
        <v>54*/60</v>
      </c>
      <c r="N8" s="121">
        <f>N59+N65+N75+N76</f>
        <v>504</v>
      </c>
      <c r="O8" s="94">
        <f>O60+O66+O70+O77+O78+O81</f>
        <v>540</v>
      </c>
      <c r="P8" s="413">
        <f>P10+P26+P32+P36+P53+P82</f>
        <v>116</v>
      </c>
      <c r="Q8" s="413">
        <f>Q10+Q26+Q32+Q36+Q53+Q82</f>
        <v>34</v>
      </c>
      <c r="R8" s="413">
        <f>R10+R26+R32+R36+R53+R82</f>
        <v>102</v>
      </c>
      <c r="S8" s="484">
        <f>S10+S26+S32+S36+S53+S82</f>
        <v>216</v>
      </c>
      <c r="T8" s="431">
        <f t="shared" ref="T8:AG8" si="1">T10+T26+T32+T36+T55+T62+T68+T72+T81+T82</f>
        <v>612</v>
      </c>
      <c r="U8" s="431">
        <f t="shared" si="1"/>
        <v>792</v>
      </c>
      <c r="V8" s="484">
        <f t="shared" si="1"/>
        <v>84</v>
      </c>
      <c r="W8" s="485">
        <f t="shared" si="1"/>
        <v>492</v>
      </c>
      <c r="X8" s="484">
        <f t="shared" si="1"/>
        <v>94</v>
      </c>
      <c r="Y8" s="485">
        <f t="shared" si="1"/>
        <v>734</v>
      </c>
      <c r="Z8" s="484">
        <f t="shared" si="1"/>
        <v>80</v>
      </c>
      <c r="AA8" s="485">
        <f t="shared" si="1"/>
        <v>496</v>
      </c>
      <c r="AB8" s="484">
        <f t="shared" si="1"/>
        <v>76</v>
      </c>
      <c r="AC8" s="485">
        <f t="shared" si="1"/>
        <v>788</v>
      </c>
      <c r="AD8" s="484">
        <f t="shared" si="1"/>
        <v>66</v>
      </c>
      <c r="AE8" s="485">
        <f t="shared" si="1"/>
        <v>546</v>
      </c>
      <c r="AF8" s="484">
        <f t="shared" si="1"/>
        <v>38</v>
      </c>
      <c r="AG8" s="485">
        <f t="shared" si="1"/>
        <v>790</v>
      </c>
      <c r="AI8" s="415">
        <f>K8+L8+114</f>
        <v>3990</v>
      </c>
      <c r="AJ8" s="415">
        <f>I8+J8+N8+O8+R8+S8+P8+Q8</f>
        <v>5940</v>
      </c>
      <c r="AK8" s="415">
        <f>T8+U8+W8+Y8+AA8+AC8+AE8+AG8+R8+P8+Q8+V8+X8+Z8+AB8+AD8+AF8</f>
        <v>5940</v>
      </c>
    </row>
    <row r="9" spans="1:37" ht="53.1" customHeight="1" thickBot="1">
      <c r="A9" s="317"/>
      <c r="B9" s="175" t="s">
        <v>296</v>
      </c>
      <c r="C9" s="121">
        <v>17</v>
      </c>
      <c r="D9" s="73"/>
      <c r="E9" s="73">
        <v>26</v>
      </c>
      <c r="F9" s="73" t="s">
        <v>330</v>
      </c>
      <c r="G9" s="94">
        <v>28</v>
      </c>
      <c r="H9" s="431">
        <f>I10+J10+I26+J26+I32+J32+I36+J36+I56+J56+I57+J57+I58+J58+I63+J63+I64+J64+I69+J69+I73+J73+I74+J74</f>
        <v>4428</v>
      </c>
      <c r="I9" s="414">
        <f t="shared" ref="I9:O9" si="2">I10+I26+I32+I36+I56+I57+I58+I63+I64+I69+I73+I74</f>
        <v>438</v>
      </c>
      <c r="J9" s="414">
        <f>J10+J26+J32+J36+J56+J57+J58+J63+J64+J69+J73+J74</f>
        <v>3990</v>
      </c>
      <c r="K9" s="414">
        <f t="shared" si="2"/>
        <v>2047</v>
      </c>
      <c r="L9" s="414">
        <f t="shared" si="2"/>
        <v>1829</v>
      </c>
      <c r="M9" s="413" t="s">
        <v>342</v>
      </c>
      <c r="N9" s="121">
        <f t="shared" si="2"/>
        <v>0</v>
      </c>
      <c r="O9" s="94">
        <f t="shared" si="2"/>
        <v>0</v>
      </c>
      <c r="P9" s="84"/>
      <c r="Q9" s="73"/>
      <c r="R9" s="85"/>
      <c r="S9" s="127">
        <f>S10+S26+S32+S36+S56+S57+S58+S63+S64+S69+S73+S74</f>
        <v>0</v>
      </c>
      <c r="T9" s="431">
        <f t="shared" ref="T9:AG9" si="3">T10+T26+T32+T36+T56+T57+T63+T64+T69+T58+T73+T74</f>
        <v>612</v>
      </c>
      <c r="U9" s="431">
        <f t="shared" si="3"/>
        <v>792</v>
      </c>
      <c r="V9" s="484">
        <f t="shared" si="3"/>
        <v>84</v>
      </c>
      <c r="W9" s="485">
        <f t="shared" si="3"/>
        <v>492</v>
      </c>
      <c r="X9" s="484">
        <f t="shared" si="3"/>
        <v>94</v>
      </c>
      <c r="Y9" s="485">
        <f t="shared" si="3"/>
        <v>554</v>
      </c>
      <c r="Z9" s="484">
        <f t="shared" si="3"/>
        <v>80</v>
      </c>
      <c r="AA9" s="485">
        <f t="shared" si="3"/>
        <v>496</v>
      </c>
      <c r="AB9" s="484">
        <f t="shared" si="3"/>
        <v>76</v>
      </c>
      <c r="AC9" s="485">
        <f t="shared" si="3"/>
        <v>464</v>
      </c>
      <c r="AD9" s="484">
        <f t="shared" si="3"/>
        <v>66</v>
      </c>
      <c r="AE9" s="485">
        <f t="shared" si="3"/>
        <v>366</v>
      </c>
      <c r="AF9" s="484">
        <f t="shared" si="3"/>
        <v>38</v>
      </c>
      <c r="AG9" s="485">
        <f t="shared" si="3"/>
        <v>214</v>
      </c>
      <c r="AI9" s="29">
        <f>T9+U9+W9+Y9+AA9+AC9+AE9+AG9</f>
        <v>3990</v>
      </c>
      <c r="AK9" s="29">
        <f>V9+X9+Z9+AB9+AD9+AF9</f>
        <v>438</v>
      </c>
    </row>
    <row r="10" spans="1:37" ht="21.95" customHeight="1" thickBot="1">
      <c r="A10" s="319" t="s">
        <v>297</v>
      </c>
      <c r="B10" s="335" t="s">
        <v>223</v>
      </c>
      <c r="C10" s="346">
        <v>4</v>
      </c>
      <c r="D10" s="320">
        <v>0</v>
      </c>
      <c r="E10" s="196">
        <v>6</v>
      </c>
      <c r="F10" s="196">
        <v>2</v>
      </c>
      <c r="G10" s="197">
        <v>6</v>
      </c>
      <c r="H10" s="374">
        <f>H11+H20+H24</f>
        <v>1476</v>
      </c>
      <c r="I10" s="340"/>
      <c r="J10" s="321">
        <f>J11+J20+J24</f>
        <v>1404</v>
      </c>
      <c r="K10" s="321">
        <f>K11+K20+K24</f>
        <v>818</v>
      </c>
      <c r="L10" s="321">
        <f>L11+L20+L24</f>
        <v>532</v>
      </c>
      <c r="M10" s="321">
        <f>M11+M20+M24</f>
        <v>54</v>
      </c>
      <c r="N10" s="348"/>
      <c r="O10" s="349"/>
      <c r="P10" s="340">
        <f>P12+P13+P14+P15+P16+P17+P18+P19+P21+P22+P23+P25</f>
        <v>40</v>
      </c>
      <c r="Q10" s="340">
        <f t="shared" ref="Q10:R10" si="4">Q12+Q13+Q14+Q15+Q16+Q17+Q18+Q19+Q21+Q22+Q23+Q25</f>
        <v>8</v>
      </c>
      <c r="R10" s="340">
        <f t="shared" si="4"/>
        <v>24</v>
      </c>
      <c r="S10" s="374"/>
      <c r="T10" s="374">
        <f>T11+T20+T24</f>
        <v>612</v>
      </c>
      <c r="U10" s="374">
        <f>U11+U20+U24</f>
        <v>792</v>
      </c>
      <c r="V10" s="84">
        <f>V12+V13+V14+V15+V16+V17+V18+V19+V22+V23+V24+V25</f>
        <v>0</v>
      </c>
      <c r="W10" s="85">
        <f>W12+W13+W14+W15+W16+W17+W18+W19+W22+W23+W24+W25</f>
        <v>0</v>
      </c>
      <c r="X10" s="121">
        <f t="shared" ref="X10:AG10" si="5">X12+X13+X14+X15+X16+X17+X18+X19+X22+X23+X24+X25</f>
        <v>0</v>
      </c>
      <c r="Y10" s="94">
        <f t="shared" si="5"/>
        <v>0</v>
      </c>
      <c r="Z10" s="84">
        <f t="shared" si="5"/>
        <v>0</v>
      </c>
      <c r="AA10" s="85">
        <f t="shared" si="5"/>
        <v>0</v>
      </c>
      <c r="AB10" s="121">
        <f t="shared" si="5"/>
        <v>0</v>
      </c>
      <c r="AC10" s="94">
        <f t="shared" si="5"/>
        <v>0</v>
      </c>
      <c r="AD10" s="84">
        <f t="shared" si="5"/>
        <v>0</v>
      </c>
      <c r="AE10" s="85">
        <f t="shared" si="5"/>
        <v>0</v>
      </c>
      <c r="AF10" s="121">
        <f t="shared" si="5"/>
        <v>0</v>
      </c>
      <c r="AG10" s="94">
        <f t="shared" si="5"/>
        <v>0</v>
      </c>
    </row>
    <row r="11" spans="1:37" ht="32.25" customHeight="1" thickBot="1">
      <c r="A11" s="318"/>
      <c r="B11" s="497" t="s">
        <v>298</v>
      </c>
      <c r="C11" s="346"/>
      <c r="D11" s="320"/>
      <c r="E11" s="196"/>
      <c r="F11" s="196"/>
      <c r="G11" s="197"/>
      <c r="H11" s="410">
        <f>H12+H13+H14+H15+H16+H17+H18+H19</f>
        <v>896</v>
      </c>
      <c r="I11" s="405"/>
      <c r="J11" s="406">
        <f t="shared" ref="J11:S11" si="6">J12+J13+J14+J15+J16+J17+J18+J19</f>
        <v>842</v>
      </c>
      <c r="K11" s="406">
        <f t="shared" si="6"/>
        <v>444</v>
      </c>
      <c r="L11" s="406">
        <f t="shared" si="6"/>
        <v>398</v>
      </c>
      <c r="M11" s="407">
        <f t="shared" si="6"/>
        <v>0</v>
      </c>
      <c r="N11" s="408"/>
      <c r="O11" s="409"/>
      <c r="P11" s="405">
        <f>P12+P13+P14+P15+P16+P17+P18+P19</f>
        <v>30</v>
      </c>
      <c r="Q11" s="405">
        <f t="shared" ref="Q11:R11" si="7">Q12+Q13+Q14+Q15+Q16+Q17+Q18+Q19</f>
        <v>6</v>
      </c>
      <c r="R11" s="405">
        <f t="shared" si="7"/>
        <v>18</v>
      </c>
      <c r="S11" s="410">
        <f t="shared" si="6"/>
        <v>0</v>
      </c>
      <c r="T11" s="410">
        <f>T12+T13+T14+T15+T16+T17+T18+T19</f>
        <v>374</v>
      </c>
      <c r="U11" s="410">
        <f>U12+U13+U14+U15+U16+U17+U18+U19</f>
        <v>468</v>
      </c>
      <c r="V11" s="347"/>
      <c r="W11" s="58"/>
      <c r="X11" s="100"/>
      <c r="Y11" s="110"/>
      <c r="Z11" s="50"/>
      <c r="AA11" s="58"/>
      <c r="AB11" s="100"/>
      <c r="AC11" s="110"/>
      <c r="AD11" s="50"/>
      <c r="AE11" s="58"/>
      <c r="AF11" s="100"/>
      <c r="AG11" s="101"/>
    </row>
    <row r="12" spans="1:37" ht="19.5" customHeight="1">
      <c r="A12" s="306" t="s">
        <v>299</v>
      </c>
      <c r="B12" s="336" t="s">
        <v>57</v>
      </c>
      <c r="C12" s="634" t="s">
        <v>58</v>
      </c>
      <c r="D12" s="186"/>
      <c r="E12" s="185"/>
      <c r="F12" s="186"/>
      <c r="G12" s="187">
        <v>1</v>
      </c>
      <c r="H12" s="404">
        <f>J12+P12+Q12+R12</f>
        <v>87</v>
      </c>
      <c r="I12" s="188"/>
      <c r="J12" s="315">
        <f>T12+U12+V12+W12+X12+Y12+Z12+AA12</f>
        <v>78</v>
      </c>
      <c r="K12" s="315">
        <f>J12-L12</f>
        <v>58</v>
      </c>
      <c r="L12" s="186">
        <v>20</v>
      </c>
      <c r="M12" s="232"/>
      <c r="N12" s="300"/>
      <c r="O12" s="187"/>
      <c r="P12" s="188">
        <v>5</v>
      </c>
      <c r="Q12" s="186">
        <v>1</v>
      </c>
      <c r="R12" s="232">
        <v>3</v>
      </c>
      <c r="S12" s="301"/>
      <c r="T12" s="411">
        <v>34</v>
      </c>
      <c r="U12" s="411">
        <v>44</v>
      </c>
      <c r="V12" s="302"/>
      <c r="W12" s="30"/>
      <c r="X12" s="298"/>
      <c r="Y12" s="297"/>
      <c r="Z12" s="25"/>
      <c r="AA12" s="30"/>
      <c r="AB12" s="298"/>
      <c r="AC12" s="297"/>
      <c r="AD12" s="25"/>
      <c r="AE12" s="30"/>
      <c r="AF12" s="298"/>
      <c r="AG12" s="102"/>
    </row>
    <row r="13" spans="1:37" ht="20.45" customHeight="1">
      <c r="A13" s="306" t="s">
        <v>300</v>
      </c>
      <c r="B13" s="336" t="s">
        <v>59</v>
      </c>
      <c r="C13" s="635"/>
      <c r="D13" s="189"/>
      <c r="E13" s="189"/>
      <c r="F13" s="189"/>
      <c r="G13" s="194"/>
      <c r="H13" s="404">
        <f>J13+P13+Q13+R13</f>
        <v>82</v>
      </c>
      <c r="I13" s="190"/>
      <c r="J13" s="307">
        <f>T13+U13+V13+W13+X13+Y13+Z13+AA13</f>
        <v>73</v>
      </c>
      <c r="K13" s="307">
        <f>J13-L13</f>
        <v>63</v>
      </c>
      <c r="L13" s="189">
        <v>10</v>
      </c>
      <c r="M13" s="234"/>
      <c r="N13" s="227"/>
      <c r="O13" s="194"/>
      <c r="P13" s="190">
        <v>5</v>
      </c>
      <c r="Q13" s="189">
        <v>1</v>
      </c>
      <c r="R13" s="234">
        <v>3</v>
      </c>
      <c r="S13" s="195"/>
      <c r="T13" s="375">
        <v>51</v>
      </c>
      <c r="U13" s="375">
        <v>22</v>
      </c>
      <c r="V13" s="302"/>
      <c r="W13" s="30"/>
      <c r="X13" s="298"/>
      <c r="Y13" s="297"/>
      <c r="Z13" s="25"/>
      <c r="AA13" s="30"/>
      <c r="AB13" s="298"/>
      <c r="AC13" s="297"/>
      <c r="AD13" s="25"/>
      <c r="AE13" s="30"/>
      <c r="AF13" s="298"/>
      <c r="AG13" s="102"/>
    </row>
    <row r="14" spans="1:37" ht="19.5" customHeight="1">
      <c r="A14" s="306" t="s">
        <v>301</v>
      </c>
      <c r="B14" s="336" t="s">
        <v>60</v>
      </c>
      <c r="C14" s="227">
        <v>2</v>
      </c>
      <c r="D14" s="189"/>
      <c r="E14" s="189"/>
      <c r="F14" s="189"/>
      <c r="G14" s="194">
        <v>1</v>
      </c>
      <c r="H14" s="404">
        <f>J14+P14+Q14+R14</f>
        <v>135</v>
      </c>
      <c r="I14" s="190"/>
      <c r="J14" s="307">
        <f t="shared" ref="J14:J19" si="8">T14+U14+V14+W14+X14+Y14+Z14+AA14</f>
        <v>117</v>
      </c>
      <c r="K14" s="307">
        <f t="shared" ref="K14:K19" si="9">J14-L14</f>
        <v>0</v>
      </c>
      <c r="L14" s="189">
        <v>117</v>
      </c>
      <c r="M14" s="234"/>
      <c r="N14" s="227"/>
      <c r="O14" s="194"/>
      <c r="P14" s="190">
        <v>10</v>
      </c>
      <c r="Q14" s="189">
        <v>2</v>
      </c>
      <c r="R14" s="234">
        <v>6</v>
      </c>
      <c r="S14" s="195"/>
      <c r="T14" s="375">
        <v>51</v>
      </c>
      <c r="U14" s="375">
        <v>66</v>
      </c>
      <c r="V14" s="302"/>
      <c r="W14" s="30"/>
      <c r="X14" s="298"/>
      <c r="Y14" s="297"/>
      <c r="Z14" s="25"/>
      <c r="AA14" s="30"/>
      <c r="AB14" s="298"/>
      <c r="AC14" s="297"/>
      <c r="AD14" s="25"/>
      <c r="AE14" s="30"/>
      <c r="AF14" s="298"/>
      <c r="AG14" s="102"/>
    </row>
    <row r="15" spans="1:37" ht="18" customHeight="1">
      <c r="A15" s="306" t="s">
        <v>302</v>
      </c>
      <c r="B15" s="337" t="s">
        <v>5</v>
      </c>
      <c r="C15" s="227">
        <v>2</v>
      </c>
      <c r="D15" s="189"/>
      <c r="E15" s="189"/>
      <c r="F15" s="189"/>
      <c r="G15" s="194">
        <v>1</v>
      </c>
      <c r="H15" s="404">
        <f>J15+P15+Q15+R15</f>
        <v>252</v>
      </c>
      <c r="I15" s="190"/>
      <c r="J15" s="307">
        <f t="shared" si="8"/>
        <v>234</v>
      </c>
      <c r="K15" s="307">
        <f t="shared" si="9"/>
        <v>100</v>
      </c>
      <c r="L15" s="189">
        <v>134</v>
      </c>
      <c r="M15" s="234"/>
      <c r="N15" s="227"/>
      <c r="O15" s="194"/>
      <c r="P15" s="190">
        <v>10</v>
      </c>
      <c r="Q15" s="189">
        <v>2</v>
      </c>
      <c r="R15" s="234">
        <v>6</v>
      </c>
      <c r="S15" s="195"/>
      <c r="T15" s="375">
        <v>102</v>
      </c>
      <c r="U15" s="375">
        <v>132</v>
      </c>
      <c r="V15" s="302"/>
      <c r="W15" s="30"/>
      <c r="X15" s="298"/>
      <c r="Y15" s="297"/>
      <c r="Z15" s="25"/>
      <c r="AA15" s="30"/>
      <c r="AB15" s="298"/>
      <c r="AC15" s="297"/>
      <c r="AD15" s="25"/>
      <c r="AE15" s="30"/>
      <c r="AF15" s="298"/>
      <c r="AG15" s="102"/>
    </row>
    <row r="16" spans="1:37" ht="19.5" customHeight="1">
      <c r="A16" s="306" t="s">
        <v>303</v>
      </c>
      <c r="B16" s="336" t="s">
        <v>1</v>
      </c>
      <c r="C16" s="227"/>
      <c r="D16" s="189"/>
      <c r="E16" s="189">
        <v>2</v>
      </c>
      <c r="F16" s="189"/>
      <c r="G16" s="194"/>
      <c r="H16" s="404">
        <f t="shared" ref="H16:H19" si="10">J16+P16+Q16+R16</f>
        <v>117</v>
      </c>
      <c r="I16" s="190"/>
      <c r="J16" s="307">
        <f t="shared" si="8"/>
        <v>117</v>
      </c>
      <c r="K16" s="307">
        <f t="shared" si="9"/>
        <v>117</v>
      </c>
      <c r="L16" s="189"/>
      <c r="M16" s="234"/>
      <c r="N16" s="227"/>
      <c r="O16" s="194"/>
      <c r="P16" s="190"/>
      <c r="Q16" s="189"/>
      <c r="R16" s="234"/>
      <c r="S16" s="195"/>
      <c r="T16" s="375">
        <v>51</v>
      </c>
      <c r="U16" s="375">
        <v>66</v>
      </c>
      <c r="V16" s="302"/>
      <c r="W16" s="30"/>
      <c r="X16" s="298"/>
      <c r="Y16" s="297"/>
      <c r="Z16" s="25"/>
      <c r="AA16" s="30"/>
      <c r="AB16" s="298"/>
      <c r="AC16" s="297"/>
      <c r="AD16" s="25"/>
      <c r="AE16" s="30"/>
      <c r="AF16" s="298"/>
      <c r="AG16" s="102"/>
    </row>
    <row r="17" spans="1:36" ht="20.45" customHeight="1">
      <c r="A17" s="306" t="s">
        <v>304</v>
      </c>
      <c r="B17" s="336" t="s">
        <v>3</v>
      </c>
      <c r="C17" s="227"/>
      <c r="D17" s="189"/>
      <c r="E17" s="191">
        <v>1.2</v>
      </c>
      <c r="F17" s="189"/>
      <c r="G17" s="194"/>
      <c r="H17" s="404">
        <f t="shared" si="10"/>
        <v>117</v>
      </c>
      <c r="I17" s="190"/>
      <c r="J17" s="307">
        <f t="shared" si="8"/>
        <v>117</v>
      </c>
      <c r="K17" s="307">
        <f t="shared" si="9"/>
        <v>8</v>
      </c>
      <c r="L17" s="189">
        <v>109</v>
      </c>
      <c r="M17" s="234"/>
      <c r="N17" s="227"/>
      <c r="O17" s="194"/>
      <c r="P17" s="190"/>
      <c r="Q17" s="189"/>
      <c r="R17" s="234"/>
      <c r="S17" s="195"/>
      <c r="T17" s="375">
        <v>51</v>
      </c>
      <c r="U17" s="375">
        <v>66</v>
      </c>
      <c r="V17" s="302"/>
      <c r="W17" s="30"/>
      <c r="X17" s="298"/>
      <c r="Y17" s="297"/>
      <c r="Z17" s="25"/>
      <c r="AA17" s="30"/>
      <c r="AB17" s="298"/>
      <c r="AC17" s="297"/>
      <c r="AD17" s="25"/>
      <c r="AE17" s="30"/>
      <c r="AF17" s="298"/>
      <c r="AG17" s="102"/>
    </row>
    <row r="18" spans="1:36" ht="23.1" customHeight="1">
      <c r="A18" s="306" t="s">
        <v>305</v>
      </c>
      <c r="B18" s="338" t="s">
        <v>61</v>
      </c>
      <c r="C18" s="227"/>
      <c r="D18" s="189"/>
      <c r="E18" s="189">
        <v>2</v>
      </c>
      <c r="F18" s="189"/>
      <c r="G18" s="194"/>
      <c r="H18" s="404">
        <f t="shared" si="10"/>
        <v>70</v>
      </c>
      <c r="I18" s="190"/>
      <c r="J18" s="307">
        <f t="shared" si="8"/>
        <v>70</v>
      </c>
      <c r="K18" s="307">
        <f t="shared" si="9"/>
        <v>62</v>
      </c>
      <c r="L18" s="189">
        <v>8</v>
      </c>
      <c r="M18" s="234"/>
      <c r="N18" s="227"/>
      <c r="O18" s="194"/>
      <c r="P18" s="190"/>
      <c r="Q18" s="189"/>
      <c r="R18" s="234"/>
      <c r="S18" s="195"/>
      <c r="T18" s="375">
        <v>34</v>
      </c>
      <c r="U18" s="375">
        <v>36</v>
      </c>
      <c r="V18" s="302"/>
      <c r="W18" s="30"/>
      <c r="X18" s="298"/>
      <c r="Y18" s="297"/>
      <c r="Z18" s="25"/>
      <c r="AA18" s="30"/>
      <c r="AB18" s="298"/>
      <c r="AC18" s="297"/>
      <c r="AD18" s="25"/>
      <c r="AE18" s="30"/>
      <c r="AF18" s="298"/>
      <c r="AG18" s="102"/>
    </row>
    <row r="19" spans="1:36" ht="17.100000000000001" customHeight="1" thickBot="1">
      <c r="A19" s="306" t="s">
        <v>306</v>
      </c>
      <c r="B19" s="336" t="s">
        <v>90</v>
      </c>
      <c r="C19" s="228"/>
      <c r="D19" s="193"/>
      <c r="E19" s="193">
        <v>2</v>
      </c>
      <c r="F19" s="193"/>
      <c r="G19" s="229"/>
      <c r="H19" s="404">
        <f t="shared" si="10"/>
        <v>36</v>
      </c>
      <c r="I19" s="192"/>
      <c r="J19" s="307">
        <f t="shared" si="8"/>
        <v>36</v>
      </c>
      <c r="K19" s="307">
        <f t="shared" si="9"/>
        <v>36</v>
      </c>
      <c r="L19" s="193"/>
      <c r="M19" s="230"/>
      <c r="N19" s="228"/>
      <c r="O19" s="229"/>
      <c r="P19" s="192"/>
      <c r="Q19" s="193"/>
      <c r="R19" s="230"/>
      <c r="S19" s="397"/>
      <c r="T19" s="398"/>
      <c r="U19" s="398">
        <v>36</v>
      </c>
      <c r="V19" s="302"/>
      <c r="W19" s="33"/>
      <c r="X19" s="107"/>
      <c r="Y19" s="113"/>
      <c r="Z19" s="32"/>
      <c r="AA19" s="33"/>
      <c r="AB19" s="107"/>
      <c r="AC19" s="113"/>
      <c r="AD19" s="32"/>
      <c r="AE19" s="33"/>
      <c r="AF19" s="107"/>
      <c r="AG19" s="108"/>
    </row>
    <row r="20" spans="1:36" ht="34.5" customHeight="1" thickBot="1">
      <c r="A20" s="305"/>
      <c r="B20" s="339" t="s">
        <v>224</v>
      </c>
      <c r="C20" s="346"/>
      <c r="D20" s="320"/>
      <c r="E20" s="196"/>
      <c r="F20" s="196"/>
      <c r="G20" s="197"/>
      <c r="H20" s="410">
        <f>H21+H22+H23</f>
        <v>424</v>
      </c>
      <c r="I20" s="405"/>
      <c r="J20" s="406">
        <f>J21+J22+J23</f>
        <v>406</v>
      </c>
      <c r="K20" s="406">
        <f>K21+K22+K23</f>
        <v>272</v>
      </c>
      <c r="L20" s="406">
        <f>L21+L22+L23</f>
        <v>80</v>
      </c>
      <c r="M20" s="407">
        <v>54</v>
      </c>
      <c r="N20" s="408"/>
      <c r="O20" s="409"/>
      <c r="P20" s="405">
        <f>P21+P22+P23</f>
        <v>10</v>
      </c>
      <c r="Q20" s="405">
        <f t="shared" ref="Q20:R20" si="11">Q21+Q22+Q23</f>
        <v>2</v>
      </c>
      <c r="R20" s="405">
        <f t="shared" si="11"/>
        <v>6</v>
      </c>
      <c r="S20" s="410">
        <f t="shared" ref="S20" si="12">S21+S22+S23</f>
        <v>0</v>
      </c>
      <c r="T20" s="410">
        <f>T21+T22+T23</f>
        <v>170</v>
      </c>
      <c r="U20" s="410">
        <f>U21+U22+U23</f>
        <v>236</v>
      </c>
      <c r="V20" s="365"/>
      <c r="W20" s="30"/>
      <c r="X20" s="298"/>
      <c r="Y20" s="297"/>
      <c r="Z20" s="25"/>
      <c r="AA20" s="30"/>
      <c r="AB20" s="298"/>
      <c r="AC20" s="297"/>
      <c r="AD20" s="25"/>
      <c r="AE20" s="30"/>
      <c r="AF20" s="298"/>
      <c r="AG20" s="102"/>
    </row>
    <row r="21" spans="1:36" s="47" customFormat="1" ht="19.5" customHeight="1">
      <c r="A21" s="306" t="s">
        <v>307</v>
      </c>
      <c r="B21" s="337" t="s">
        <v>308</v>
      </c>
      <c r="C21" s="399"/>
      <c r="D21" s="314"/>
      <c r="E21" s="186">
        <v>2</v>
      </c>
      <c r="F21" s="186"/>
      <c r="G21" s="187"/>
      <c r="H21" s="404">
        <f>J21+P21+Q21+R21</f>
        <v>44</v>
      </c>
      <c r="I21" s="400"/>
      <c r="J21" s="315">
        <f>T21+U21+V21+W21+X21+Y21+Z21+AA21</f>
        <v>44</v>
      </c>
      <c r="K21" s="315">
        <f>J21-L21</f>
        <v>34</v>
      </c>
      <c r="L21" s="315">
        <v>10</v>
      </c>
      <c r="M21" s="401"/>
      <c r="N21" s="402"/>
      <c r="O21" s="403"/>
      <c r="P21" s="400"/>
      <c r="Q21" s="315"/>
      <c r="R21" s="401"/>
      <c r="S21" s="404"/>
      <c r="T21" s="404"/>
      <c r="U21" s="404">
        <v>44</v>
      </c>
      <c r="V21" s="366"/>
      <c r="W21" s="30"/>
      <c r="X21" s="298"/>
      <c r="Y21" s="297"/>
      <c r="Z21" s="25"/>
      <c r="AA21" s="30"/>
      <c r="AB21" s="298"/>
      <c r="AC21" s="297"/>
      <c r="AD21" s="25"/>
      <c r="AE21" s="30"/>
      <c r="AF21" s="298"/>
      <c r="AG21" s="102"/>
    </row>
    <row r="22" spans="1:36" ht="20.45" customHeight="1">
      <c r="A22" s="306" t="s">
        <v>309</v>
      </c>
      <c r="B22" s="31" t="s">
        <v>88</v>
      </c>
      <c r="C22" s="227">
        <v>2</v>
      </c>
      <c r="D22" s="189"/>
      <c r="E22" s="189"/>
      <c r="F22" s="189" t="s">
        <v>310</v>
      </c>
      <c r="G22" s="194">
        <v>1</v>
      </c>
      <c r="H22" s="404">
        <f>J22+P22+Q22+R22</f>
        <v>218</v>
      </c>
      <c r="I22" s="190"/>
      <c r="J22" s="315">
        <f t="shared" ref="J22:J23" si="13">T22+U22+V22+W22+X22+Y22+Z22+AA22</f>
        <v>200</v>
      </c>
      <c r="K22" s="307">
        <f>J22-L22-26</f>
        <v>128</v>
      </c>
      <c r="L22" s="189">
        <v>46</v>
      </c>
      <c r="M22" s="234" t="s">
        <v>311</v>
      </c>
      <c r="N22" s="227"/>
      <c r="O22" s="194"/>
      <c r="P22" s="190">
        <v>10</v>
      </c>
      <c r="Q22" s="189">
        <v>2</v>
      </c>
      <c r="R22" s="234">
        <v>6</v>
      </c>
      <c r="S22" s="195"/>
      <c r="T22" s="375">
        <v>100</v>
      </c>
      <c r="U22" s="375">
        <v>100</v>
      </c>
      <c r="V22" s="304"/>
      <c r="W22" s="30"/>
      <c r="X22" s="298"/>
      <c r="Y22" s="297"/>
      <c r="Z22" s="25"/>
      <c r="AA22" s="30"/>
      <c r="AB22" s="298"/>
      <c r="AC22" s="297"/>
      <c r="AD22" s="25"/>
      <c r="AE22" s="30"/>
      <c r="AF22" s="298"/>
      <c r="AG22" s="102"/>
    </row>
    <row r="23" spans="1:36" ht="20.45" customHeight="1" thickBot="1">
      <c r="A23" s="438" t="s">
        <v>312</v>
      </c>
      <c r="B23" s="37" t="s">
        <v>89</v>
      </c>
      <c r="C23" s="228"/>
      <c r="D23" s="193"/>
      <c r="E23" s="193">
        <v>2</v>
      </c>
      <c r="F23" s="193" t="s">
        <v>310</v>
      </c>
      <c r="G23" s="229">
        <v>1</v>
      </c>
      <c r="H23" s="439">
        <f>J23+P23+Q23+R23</f>
        <v>162</v>
      </c>
      <c r="I23" s="192"/>
      <c r="J23" s="315">
        <f t="shared" si="13"/>
        <v>162</v>
      </c>
      <c r="K23" s="313">
        <f>J23-L23-28</f>
        <v>110</v>
      </c>
      <c r="L23" s="193">
        <v>24</v>
      </c>
      <c r="M23" s="230" t="s">
        <v>313</v>
      </c>
      <c r="N23" s="228"/>
      <c r="O23" s="229"/>
      <c r="P23" s="192"/>
      <c r="Q23" s="193"/>
      <c r="R23" s="230"/>
      <c r="S23" s="397"/>
      <c r="T23" s="440">
        <v>70</v>
      </c>
      <c r="U23" s="440">
        <v>92</v>
      </c>
      <c r="V23" s="304"/>
      <c r="W23" s="30"/>
      <c r="X23" s="298"/>
      <c r="Y23" s="297"/>
      <c r="Z23" s="25"/>
      <c r="AA23" s="30"/>
      <c r="AB23" s="298"/>
      <c r="AC23" s="297"/>
      <c r="AD23" s="25"/>
      <c r="AE23" s="30"/>
      <c r="AF23" s="298"/>
      <c r="AG23" s="102"/>
    </row>
    <row r="24" spans="1:36" s="130" customFormat="1" ht="32.25" thickBot="1">
      <c r="A24" s="319"/>
      <c r="B24" s="451" t="s">
        <v>225</v>
      </c>
      <c r="C24" s="346"/>
      <c r="D24" s="320"/>
      <c r="E24" s="196"/>
      <c r="F24" s="196"/>
      <c r="G24" s="197"/>
      <c r="H24" s="410">
        <v>156</v>
      </c>
      <c r="I24" s="405"/>
      <c r="J24" s="406">
        <f>J25</f>
        <v>156</v>
      </c>
      <c r="K24" s="406">
        <f t="shared" ref="K24:L24" si="14">K25</f>
        <v>102</v>
      </c>
      <c r="L24" s="406">
        <f t="shared" si="14"/>
        <v>54</v>
      </c>
      <c r="M24" s="407"/>
      <c r="N24" s="408"/>
      <c r="O24" s="409"/>
      <c r="P24" s="405">
        <f>P25</f>
        <v>0</v>
      </c>
      <c r="Q24" s="405">
        <f t="shared" ref="Q24:R24" si="15">Q25</f>
        <v>0</v>
      </c>
      <c r="R24" s="405">
        <f t="shared" si="15"/>
        <v>0</v>
      </c>
      <c r="S24" s="410"/>
      <c r="T24" s="410">
        <f>T25</f>
        <v>68</v>
      </c>
      <c r="U24" s="410">
        <f>U25</f>
        <v>88</v>
      </c>
      <c r="V24" s="304"/>
      <c r="W24" s="30"/>
      <c r="X24" s="298"/>
      <c r="Y24" s="297"/>
      <c r="Z24" s="25"/>
      <c r="AA24" s="30"/>
      <c r="AB24" s="298"/>
      <c r="AC24" s="297"/>
      <c r="AD24" s="25"/>
      <c r="AE24" s="30"/>
      <c r="AF24" s="298"/>
      <c r="AG24" s="102"/>
    </row>
    <row r="25" spans="1:36" s="56" customFormat="1" ht="23.1" customHeight="1" thickBot="1">
      <c r="A25" s="441" t="s">
        <v>314</v>
      </c>
      <c r="B25" s="442" t="s">
        <v>315</v>
      </c>
      <c r="C25" s="443"/>
      <c r="D25" s="444"/>
      <c r="E25" s="444">
        <v>2</v>
      </c>
      <c r="F25" s="444"/>
      <c r="G25" s="445">
        <v>1</v>
      </c>
      <c r="H25" s="439">
        <f>J25+P25+Q25+R25</f>
        <v>156</v>
      </c>
      <c r="I25" s="446"/>
      <c r="J25" s="447">
        <v>156</v>
      </c>
      <c r="K25" s="447">
        <v>102</v>
      </c>
      <c r="L25" s="447">
        <v>54</v>
      </c>
      <c r="M25" s="448"/>
      <c r="N25" s="449"/>
      <c r="O25" s="450"/>
      <c r="P25" s="446"/>
      <c r="Q25" s="447"/>
      <c r="R25" s="448"/>
      <c r="S25" s="439"/>
      <c r="T25" s="439">
        <v>68</v>
      </c>
      <c r="U25" s="439">
        <v>88</v>
      </c>
      <c r="V25" s="303"/>
      <c r="W25" s="39"/>
      <c r="X25" s="105"/>
      <c r="Y25" s="112"/>
      <c r="Z25" s="26"/>
      <c r="AA25" s="39"/>
      <c r="AB25" s="105"/>
      <c r="AC25" s="112"/>
      <c r="AD25" s="26"/>
      <c r="AE25" s="39"/>
      <c r="AF25" s="105"/>
      <c r="AG25" s="106"/>
    </row>
    <row r="26" spans="1:36" s="46" customFormat="1" ht="36" customHeight="1" thickBot="1">
      <c r="A26" s="322" t="s">
        <v>62</v>
      </c>
      <c r="B26" s="165" t="s">
        <v>63</v>
      </c>
      <c r="C26" s="121"/>
      <c r="D26" s="73"/>
      <c r="E26" s="76">
        <v>4</v>
      </c>
      <c r="F26" s="73"/>
      <c r="G26" s="94">
        <v>5</v>
      </c>
      <c r="H26" s="225">
        <f>H27+H28+H29+H30+H31</f>
        <v>468</v>
      </c>
      <c r="I26" s="341">
        <f>I27+I28+I29+I30+I31</f>
        <v>42</v>
      </c>
      <c r="J26" s="76">
        <f>J27+J28+J29+J30+J31</f>
        <v>426</v>
      </c>
      <c r="K26" s="76">
        <f>K27+K28+K29+K30+K31</f>
        <v>118</v>
      </c>
      <c r="L26" s="76">
        <f>L27+L28+L29+L30+L31</f>
        <v>308</v>
      </c>
      <c r="M26" s="131">
        <f t="shared" ref="M26:U26" si="16">M27+M28+M29+M30+M31</f>
        <v>0</v>
      </c>
      <c r="N26" s="224">
        <f t="shared" si="16"/>
        <v>0</v>
      </c>
      <c r="O26" s="132">
        <f t="shared" si="16"/>
        <v>0</v>
      </c>
      <c r="P26" s="341">
        <f t="shared" si="16"/>
        <v>0</v>
      </c>
      <c r="Q26" s="76">
        <f t="shared" si="16"/>
        <v>0</v>
      </c>
      <c r="R26" s="131">
        <f>R27+R28+R29+R30+R31</f>
        <v>0</v>
      </c>
      <c r="S26" s="225">
        <f t="shared" si="16"/>
        <v>0</v>
      </c>
      <c r="T26" s="225">
        <f t="shared" si="16"/>
        <v>0</v>
      </c>
      <c r="U26" s="225">
        <f t="shared" si="16"/>
        <v>0</v>
      </c>
      <c r="V26" s="341">
        <f t="shared" ref="V26:AG26" si="17">V27+V28+V29+V30+V31</f>
        <v>12</v>
      </c>
      <c r="W26" s="131">
        <f t="shared" si="17"/>
        <v>100</v>
      </c>
      <c r="X26" s="224">
        <f t="shared" si="17"/>
        <v>16</v>
      </c>
      <c r="Y26" s="132">
        <f t="shared" si="17"/>
        <v>140</v>
      </c>
      <c r="Z26" s="341">
        <f t="shared" si="17"/>
        <v>4</v>
      </c>
      <c r="AA26" s="131">
        <f t="shared" si="17"/>
        <v>60</v>
      </c>
      <c r="AB26" s="224">
        <f t="shared" si="17"/>
        <v>4</v>
      </c>
      <c r="AC26" s="132">
        <f t="shared" si="17"/>
        <v>56</v>
      </c>
      <c r="AD26" s="341">
        <f t="shared" si="17"/>
        <v>4</v>
      </c>
      <c r="AE26" s="131">
        <f t="shared" si="17"/>
        <v>44</v>
      </c>
      <c r="AF26" s="224">
        <f t="shared" si="17"/>
        <v>2</v>
      </c>
      <c r="AG26" s="132">
        <f t="shared" si="17"/>
        <v>26</v>
      </c>
      <c r="AJ26" s="46">
        <f>W26+Y26+AA26+AC26+AE26+AG26</f>
        <v>426</v>
      </c>
    </row>
    <row r="27" spans="1:36" ht="21" customHeight="1">
      <c r="A27" s="133" t="s">
        <v>91</v>
      </c>
      <c r="B27" s="153" t="s">
        <v>0</v>
      </c>
      <c r="C27" s="120"/>
      <c r="D27" s="23"/>
      <c r="E27" s="512">
        <v>4</v>
      </c>
      <c r="F27" s="23"/>
      <c r="G27" s="122"/>
      <c r="H27" s="432">
        <f>I27+J27+P27+Q27+R27</f>
        <v>48</v>
      </c>
      <c r="I27" s="363">
        <f t="shared" ref="I27:J31" si="18">V27+X27+Z27+AB27+AD27+AF27</f>
        <v>6</v>
      </c>
      <c r="J27" s="134">
        <f t="shared" si="18"/>
        <v>42</v>
      </c>
      <c r="K27" s="176">
        <f>J27-L27</f>
        <v>42</v>
      </c>
      <c r="L27" s="55"/>
      <c r="M27" s="34"/>
      <c r="N27" s="120"/>
      <c r="O27" s="122"/>
      <c r="P27" s="347"/>
      <c r="Q27" s="23"/>
      <c r="R27" s="34"/>
      <c r="S27" s="376"/>
      <c r="T27" s="376"/>
      <c r="U27" s="376"/>
      <c r="V27" s="50"/>
      <c r="W27" s="308"/>
      <c r="X27" s="183">
        <v>6</v>
      </c>
      <c r="Y27" s="223">
        <v>42</v>
      </c>
      <c r="Z27" s="363"/>
      <c r="AA27" s="83"/>
      <c r="AB27" s="123"/>
      <c r="AC27" s="360"/>
      <c r="AD27" s="357"/>
      <c r="AE27" s="308"/>
      <c r="AF27" s="183"/>
      <c r="AG27" s="115"/>
    </row>
    <row r="28" spans="1:36" ht="21" customHeight="1">
      <c r="A28" s="135" t="s">
        <v>92</v>
      </c>
      <c r="B28" s="154" t="s">
        <v>1</v>
      </c>
      <c r="C28" s="107"/>
      <c r="D28" s="3"/>
      <c r="E28" s="275">
        <v>3</v>
      </c>
      <c r="F28" s="3"/>
      <c r="G28" s="113"/>
      <c r="H28" s="433">
        <f>I28+J28+P28+Q28+R28</f>
        <v>48</v>
      </c>
      <c r="I28" s="422">
        <f t="shared" si="18"/>
        <v>6</v>
      </c>
      <c r="J28" s="136">
        <f t="shared" si="18"/>
        <v>42</v>
      </c>
      <c r="K28" s="309">
        <f>J28-L28</f>
        <v>32</v>
      </c>
      <c r="L28" s="309">
        <v>10</v>
      </c>
      <c r="M28" s="33"/>
      <c r="N28" s="107"/>
      <c r="O28" s="113"/>
      <c r="P28" s="32"/>
      <c r="Q28" s="3"/>
      <c r="R28" s="30"/>
      <c r="S28" s="377"/>
      <c r="T28" s="377"/>
      <c r="U28" s="377"/>
      <c r="V28" s="25">
        <v>6</v>
      </c>
      <c r="W28" s="30">
        <v>42</v>
      </c>
      <c r="X28" s="298"/>
      <c r="Y28" s="297"/>
      <c r="Z28" s="25"/>
      <c r="AA28" s="30"/>
      <c r="AB28" s="298"/>
      <c r="AC28" s="297"/>
      <c r="AD28" s="25"/>
      <c r="AE28" s="30"/>
      <c r="AF28" s="298"/>
      <c r="AG28" s="102"/>
    </row>
    <row r="29" spans="1:36" ht="31.5">
      <c r="A29" s="334" t="s">
        <v>93</v>
      </c>
      <c r="B29" s="154" t="s">
        <v>2</v>
      </c>
      <c r="C29" s="298"/>
      <c r="D29" s="3"/>
      <c r="E29" s="533">
        <v>8</v>
      </c>
      <c r="F29" s="3"/>
      <c r="G29" s="297" t="s">
        <v>341</v>
      </c>
      <c r="H29" s="433">
        <f t="shared" ref="H29:H31" si="19">I29+J29+P29+Q29+R29</f>
        <v>168</v>
      </c>
      <c r="I29" s="422">
        <f t="shared" si="18"/>
        <v>26</v>
      </c>
      <c r="J29" s="136">
        <f t="shared" si="18"/>
        <v>142</v>
      </c>
      <c r="K29" s="309">
        <f>J29-L29</f>
        <v>12</v>
      </c>
      <c r="L29" s="309">
        <v>130</v>
      </c>
      <c r="M29" s="33"/>
      <c r="N29" s="107"/>
      <c r="O29" s="113"/>
      <c r="P29" s="32"/>
      <c r="Q29" s="3"/>
      <c r="R29" s="30"/>
      <c r="S29" s="377"/>
      <c r="T29" s="377"/>
      <c r="U29" s="377"/>
      <c r="V29" s="32">
        <v>6</v>
      </c>
      <c r="W29" s="30">
        <v>26</v>
      </c>
      <c r="X29" s="298">
        <v>6</v>
      </c>
      <c r="Y29" s="297">
        <v>30</v>
      </c>
      <c r="Z29" s="25">
        <v>4</v>
      </c>
      <c r="AA29" s="30">
        <v>28</v>
      </c>
      <c r="AB29" s="298">
        <v>4</v>
      </c>
      <c r="AC29" s="297">
        <v>26</v>
      </c>
      <c r="AD29" s="25">
        <v>4</v>
      </c>
      <c r="AE29" s="30">
        <v>20</v>
      </c>
      <c r="AF29" s="298">
        <v>2</v>
      </c>
      <c r="AG29" s="297">
        <v>12</v>
      </c>
    </row>
    <row r="30" spans="1:36" s="46" customFormat="1" ht="25.5" customHeight="1">
      <c r="A30" s="52" t="s">
        <v>94</v>
      </c>
      <c r="B30" s="155" t="s">
        <v>3</v>
      </c>
      <c r="C30" s="107"/>
      <c r="D30" s="3"/>
      <c r="E30" s="296" t="s">
        <v>218</v>
      </c>
      <c r="F30" s="3"/>
      <c r="G30" s="113"/>
      <c r="H30" s="433">
        <f t="shared" si="19"/>
        <v>168</v>
      </c>
      <c r="I30" s="422">
        <f t="shared" si="18"/>
        <v>0</v>
      </c>
      <c r="J30" s="136">
        <f t="shared" si="18"/>
        <v>168</v>
      </c>
      <c r="K30" s="309">
        <f>J30-L30</f>
        <v>0</v>
      </c>
      <c r="L30" s="309">
        <v>168</v>
      </c>
      <c r="M30" s="45"/>
      <c r="N30" s="350"/>
      <c r="O30" s="113"/>
      <c r="P30" s="32"/>
      <c r="Q30" s="3"/>
      <c r="R30" s="45"/>
      <c r="S30" s="378"/>
      <c r="T30" s="378"/>
      <c r="U30" s="378"/>
      <c r="V30" s="367"/>
      <c r="W30" s="30">
        <v>32</v>
      </c>
      <c r="X30" s="298"/>
      <c r="Y30" s="297">
        <v>36</v>
      </c>
      <c r="Z30" s="25"/>
      <c r="AA30" s="30">
        <v>32</v>
      </c>
      <c r="AB30" s="298"/>
      <c r="AC30" s="297">
        <v>30</v>
      </c>
      <c r="AD30" s="25"/>
      <c r="AE30" s="30">
        <v>24</v>
      </c>
      <c r="AF30" s="298"/>
      <c r="AG30" s="297">
        <v>14</v>
      </c>
    </row>
    <row r="31" spans="1:36" s="46" customFormat="1" ht="20.25" customHeight="1" thickBot="1">
      <c r="A31" s="78" t="s">
        <v>95</v>
      </c>
      <c r="B31" s="170" t="s">
        <v>4</v>
      </c>
      <c r="C31" s="103"/>
      <c r="D31" s="41"/>
      <c r="E31" s="513">
        <v>4</v>
      </c>
      <c r="F31" s="41"/>
      <c r="G31" s="111"/>
      <c r="H31" s="433">
        <f t="shared" si="19"/>
        <v>36</v>
      </c>
      <c r="I31" s="423">
        <f t="shared" si="18"/>
        <v>4</v>
      </c>
      <c r="J31" s="137">
        <f t="shared" si="18"/>
        <v>32</v>
      </c>
      <c r="K31" s="177">
        <f>J31-L31</f>
        <v>32</v>
      </c>
      <c r="L31" s="90"/>
      <c r="M31" s="79"/>
      <c r="N31" s="351"/>
      <c r="O31" s="111"/>
      <c r="P31" s="44"/>
      <c r="Q31" s="41"/>
      <c r="R31" s="79"/>
      <c r="S31" s="379"/>
      <c r="T31" s="379"/>
      <c r="U31" s="379"/>
      <c r="V31" s="368"/>
      <c r="W31" s="39"/>
      <c r="X31" s="105">
        <v>4</v>
      </c>
      <c r="Y31" s="112">
        <v>32</v>
      </c>
      <c r="Z31" s="26"/>
      <c r="AA31" s="39"/>
      <c r="AB31" s="105"/>
      <c r="AC31" s="361"/>
      <c r="AD31" s="358"/>
      <c r="AE31" s="39"/>
      <c r="AF31" s="105"/>
      <c r="AG31" s="112"/>
    </row>
    <row r="32" spans="1:36" s="46" customFormat="1" ht="47.25" customHeight="1" thickBot="1">
      <c r="A32" s="81" t="s">
        <v>64</v>
      </c>
      <c r="B32" s="156" t="s">
        <v>65</v>
      </c>
      <c r="C32" s="121">
        <v>1</v>
      </c>
      <c r="D32" s="76"/>
      <c r="E32" s="73">
        <v>2</v>
      </c>
      <c r="F32" s="73"/>
      <c r="G32" s="94">
        <v>0</v>
      </c>
      <c r="H32" s="225">
        <f>H33+H34+H35</f>
        <v>240</v>
      </c>
      <c r="I32" s="341">
        <f>I33+I34+I35</f>
        <v>32</v>
      </c>
      <c r="J32" s="76">
        <f>J33+J34+J35</f>
        <v>172</v>
      </c>
      <c r="K32" s="76">
        <f>K33+K34+K35</f>
        <v>76</v>
      </c>
      <c r="L32" s="76">
        <f>L33+L34+L35</f>
        <v>96</v>
      </c>
      <c r="M32" s="131">
        <f t="shared" ref="M32:U32" si="20">M33+M34+M35</f>
        <v>0</v>
      </c>
      <c r="N32" s="224">
        <f t="shared" si="20"/>
        <v>0</v>
      </c>
      <c r="O32" s="132">
        <f t="shared" si="20"/>
        <v>0</v>
      </c>
      <c r="P32" s="341">
        <f>P33+P34+P35</f>
        <v>28</v>
      </c>
      <c r="Q32" s="76">
        <f>Q33+Q34+Q35</f>
        <v>2</v>
      </c>
      <c r="R32" s="131">
        <f>R33+R34+R35</f>
        <v>6</v>
      </c>
      <c r="S32" s="225">
        <f t="shared" si="20"/>
        <v>0</v>
      </c>
      <c r="T32" s="225">
        <f t="shared" si="20"/>
        <v>0</v>
      </c>
      <c r="U32" s="225">
        <f t="shared" si="20"/>
        <v>0</v>
      </c>
      <c r="V32" s="341">
        <f>V33+V34+V35</f>
        <v>28</v>
      </c>
      <c r="W32" s="131">
        <f>W33+W34+W35</f>
        <v>140</v>
      </c>
      <c r="X32" s="224">
        <f>X33+X34+X35</f>
        <v>4</v>
      </c>
      <c r="Y32" s="132">
        <f>Y33+Y34+Y35</f>
        <v>32</v>
      </c>
      <c r="Z32" s="341">
        <f t="shared" ref="Z32:AG32" si="21">Z33+Z34+Z35</f>
        <v>0</v>
      </c>
      <c r="AA32" s="131">
        <f t="shared" si="21"/>
        <v>0</v>
      </c>
      <c r="AB32" s="224">
        <f t="shared" si="21"/>
        <v>0</v>
      </c>
      <c r="AC32" s="132">
        <f t="shared" si="21"/>
        <v>0</v>
      </c>
      <c r="AD32" s="341">
        <f t="shared" si="21"/>
        <v>0</v>
      </c>
      <c r="AE32" s="131">
        <f t="shared" si="21"/>
        <v>0</v>
      </c>
      <c r="AF32" s="224">
        <f t="shared" si="21"/>
        <v>0</v>
      </c>
      <c r="AG32" s="132">
        <f t="shared" si="21"/>
        <v>0</v>
      </c>
      <c r="AJ32" s="46">
        <f>W32+Y32</f>
        <v>172</v>
      </c>
    </row>
    <row r="33" spans="1:36" ht="26.25" customHeight="1">
      <c r="A33" s="80" t="s">
        <v>221</v>
      </c>
      <c r="B33" s="157" t="s">
        <v>5</v>
      </c>
      <c r="C33" s="100"/>
      <c r="D33" s="176"/>
      <c r="E33" s="506">
        <v>3</v>
      </c>
      <c r="F33" s="24"/>
      <c r="G33" s="110"/>
      <c r="H33" s="432">
        <f>I33+J33+P33+Q33+R33</f>
        <v>56</v>
      </c>
      <c r="I33" s="363">
        <f t="shared" ref="I33:J35" si="22">V33+X33+Z33+AB33+AD33+AF33</f>
        <v>8</v>
      </c>
      <c r="J33" s="134">
        <f t="shared" si="22"/>
        <v>48</v>
      </c>
      <c r="K33" s="176">
        <f>J33-L33</f>
        <v>20</v>
      </c>
      <c r="L33" s="24">
        <v>28</v>
      </c>
      <c r="M33" s="58"/>
      <c r="N33" s="100"/>
      <c r="O33" s="110"/>
      <c r="P33" s="50"/>
      <c r="Q33" s="24"/>
      <c r="R33" s="58"/>
      <c r="S33" s="380"/>
      <c r="T33" s="380"/>
      <c r="U33" s="380"/>
      <c r="V33" s="50">
        <v>8</v>
      </c>
      <c r="W33" s="58">
        <v>48</v>
      </c>
      <c r="X33" s="100"/>
      <c r="Y33" s="110"/>
      <c r="Z33" s="50"/>
      <c r="AA33" s="58"/>
      <c r="AB33" s="100"/>
      <c r="AC33" s="110"/>
      <c r="AD33" s="50"/>
      <c r="AE33" s="58"/>
      <c r="AF33" s="100"/>
      <c r="AG33" s="101"/>
    </row>
    <row r="34" spans="1:36" ht="26.25" customHeight="1">
      <c r="A34" s="216" t="s">
        <v>66</v>
      </c>
      <c r="B34" s="158" t="s">
        <v>246</v>
      </c>
      <c r="C34" s="505">
        <v>3</v>
      </c>
      <c r="D34" s="218"/>
      <c r="E34" s="219"/>
      <c r="F34" s="219"/>
      <c r="G34" s="220"/>
      <c r="H34" s="433">
        <f>I34+P34+Q34+J34+R34</f>
        <v>148</v>
      </c>
      <c r="I34" s="422">
        <f t="shared" si="22"/>
        <v>20</v>
      </c>
      <c r="J34" s="136">
        <f t="shared" si="22"/>
        <v>92</v>
      </c>
      <c r="K34" s="309">
        <f>J34-L34</f>
        <v>34</v>
      </c>
      <c r="L34" s="296">
        <v>58</v>
      </c>
      <c r="M34" s="30"/>
      <c r="N34" s="298"/>
      <c r="O34" s="297"/>
      <c r="P34" s="271">
        <v>28</v>
      </c>
      <c r="Q34" s="275">
        <v>2</v>
      </c>
      <c r="R34" s="268">
        <v>6</v>
      </c>
      <c r="S34" s="381"/>
      <c r="T34" s="381"/>
      <c r="U34" s="381"/>
      <c r="V34" s="25">
        <v>20</v>
      </c>
      <c r="W34" s="30">
        <v>92</v>
      </c>
      <c r="X34" s="298"/>
      <c r="Y34" s="297"/>
      <c r="Z34" s="25"/>
      <c r="AA34" s="30"/>
      <c r="AB34" s="298"/>
      <c r="AC34" s="297"/>
      <c r="AD34" s="25"/>
      <c r="AE34" s="30"/>
      <c r="AF34" s="298"/>
      <c r="AG34" s="102"/>
    </row>
    <row r="35" spans="1:36" ht="32.25" thickBot="1">
      <c r="A35" s="495" t="s">
        <v>247</v>
      </c>
      <c r="B35" s="496" t="s">
        <v>6</v>
      </c>
      <c r="C35" s="103"/>
      <c r="D35" s="177"/>
      <c r="E35" s="513">
        <v>4</v>
      </c>
      <c r="F35" s="27"/>
      <c r="G35" s="112"/>
      <c r="H35" s="435">
        <f>I35+J35+P35+Q35+R35</f>
        <v>36</v>
      </c>
      <c r="I35" s="423">
        <f t="shared" si="22"/>
        <v>4</v>
      </c>
      <c r="J35" s="137">
        <f t="shared" si="22"/>
        <v>32</v>
      </c>
      <c r="K35" s="177">
        <f>J35-L35</f>
        <v>22</v>
      </c>
      <c r="L35" s="193">
        <v>10</v>
      </c>
      <c r="M35" s="39"/>
      <c r="N35" s="105"/>
      <c r="O35" s="112"/>
      <c r="P35" s="26"/>
      <c r="Q35" s="27"/>
      <c r="R35" s="39"/>
      <c r="S35" s="382"/>
      <c r="T35" s="382"/>
      <c r="U35" s="382"/>
      <c r="V35" s="26"/>
      <c r="W35" s="39"/>
      <c r="X35" s="105">
        <v>4</v>
      </c>
      <c r="Y35" s="117">
        <v>32</v>
      </c>
      <c r="Z35" s="82"/>
      <c r="AA35" s="39"/>
      <c r="AB35" s="105"/>
      <c r="AC35" s="112"/>
      <c r="AD35" s="26"/>
      <c r="AE35" s="39"/>
      <c r="AF35" s="105"/>
      <c r="AG35" s="112"/>
    </row>
    <row r="36" spans="1:36" s="46" customFormat="1" ht="36.75" customHeight="1" thickBot="1">
      <c r="A36" s="92" t="s">
        <v>67</v>
      </c>
      <c r="B36" s="171" t="s">
        <v>68</v>
      </c>
      <c r="C36" s="121">
        <v>5</v>
      </c>
      <c r="D36" s="73"/>
      <c r="E36" s="73">
        <v>11</v>
      </c>
      <c r="F36" s="73"/>
      <c r="G36" s="94">
        <v>5</v>
      </c>
      <c r="H36" s="127">
        <f>H37+H38+H39+H40+H41+H42+H43+H44+H45+H46+H47+H48+H49+H50+H51+H52</f>
        <v>1078</v>
      </c>
      <c r="I36" s="84">
        <f>I37+I38+I39+I40+I41+I42+I43+I44+I45+I46+I47+I48+I49+I50+I51+I52</f>
        <v>148</v>
      </c>
      <c r="J36" s="73">
        <f>J37+J38+J39+J40+J41+J42+J43+J44+J45+J46+J47+J48+J49+J50+J51+J52</f>
        <v>858</v>
      </c>
      <c r="K36" s="73">
        <f>K37+K38+K39+K40+K41+K42+K43+K44+K45+K46+K47+K48+K49+K50+K51+K52</f>
        <v>447</v>
      </c>
      <c r="L36" s="73">
        <f>L37+L38+L39+L40+L41+L42+L43+L44+L45+L46+L47+L48+L49+L50+L51+L52</f>
        <v>411</v>
      </c>
      <c r="M36" s="85">
        <f t="shared" ref="M36:U36" si="23">M37+M38+M39+M40+M41+M42+M43+M44+M45+M46+M47+M48+M49+M50</f>
        <v>0</v>
      </c>
      <c r="N36" s="121">
        <f t="shared" si="23"/>
        <v>0</v>
      </c>
      <c r="O36" s="94">
        <f t="shared" si="23"/>
        <v>0</v>
      </c>
      <c r="P36" s="84">
        <f>P37+P38+P39+P40+P41+P42+P43+P44+P45+P46+P47+P48+P49+P50+P51+P52</f>
        <v>32</v>
      </c>
      <c r="Q36" s="73">
        <f>Q37+Q38+Q39+Q40+Q41+Q42+Q43+Q44+Q45+Q46+Q47+Q48+Q49+Q50+Q51+Q52</f>
        <v>10</v>
      </c>
      <c r="R36" s="73">
        <f>R37+R38+R39+R40+R41+R42+R43+R44+R45+R46+R47+R48+R49+R50+R51+R52</f>
        <v>30</v>
      </c>
      <c r="S36" s="127">
        <f t="shared" si="23"/>
        <v>0</v>
      </c>
      <c r="T36" s="127">
        <f t="shared" si="23"/>
        <v>0</v>
      </c>
      <c r="U36" s="127">
        <f t="shared" si="23"/>
        <v>0</v>
      </c>
      <c r="V36" s="84">
        <f>V37+V38+V39+V40+V41+V42+V43+V44+V45+V46+V47+V48+V49+V50+V51</f>
        <v>44</v>
      </c>
      <c r="W36" s="85">
        <f>W37+W38+W39+W40+W41+W42+W43+W44+W45+W46+W47+W48+W49+W50+W51</f>
        <v>252</v>
      </c>
      <c r="X36" s="121">
        <f>X37+X38+X39+X40+X41+X42+X43+X44+X45+X46+X47+X48+X49+X50+X51+X52</f>
        <v>50</v>
      </c>
      <c r="Y36" s="94">
        <f>Y37+Y38+Y39+Y40+Y41+Y42+Y43+Y44+Y45+Y46+Y47+Y48+Y49+Y50+Y51+Y52</f>
        <v>240</v>
      </c>
      <c r="Z36" s="84">
        <f t="shared" ref="Z36:AG36" si="24">Z37+Z38+Z39+Z40+Z41+Z42+Z43+Z44+Z45+Z46+Z47+Z48+Z49+Z50+Z51</f>
        <v>28</v>
      </c>
      <c r="AA36" s="85">
        <f t="shared" si="24"/>
        <v>188</v>
      </c>
      <c r="AB36" s="121">
        <f t="shared" si="24"/>
        <v>6</v>
      </c>
      <c r="AC36" s="94">
        <f t="shared" si="24"/>
        <v>64</v>
      </c>
      <c r="AD36" s="84">
        <f t="shared" si="24"/>
        <v>20</v>
      </c>
      <c r="AE36" s="85">
        <f t="shared" si="24"/>
        <v>114</v>
      </c>
      <c r="AF36" s="121">
        <f t="shared" si="24"/>
        <v>0</v>
      </c>
      <c r="AG36" s="94">
        <f t="shared" si="24"/>
        <v>0</v>
      </c>
      <c r="AJ36" s="46">
        <f>W36+Y36+AA36+AC36+AE36+AG36</f>
        <v>858</v>
      </c>
    </row>
    <row r="37" spans="1:36" ht="36.75" customHeight="1">
      <c r="A37" s="42" t="s">
        <v>69</v>
      </c>
      <c r="B37" s="160" t="s">
        <v>7</v>
      </c>
      <c r="C37" s="100"/>
      <c r="D37" s="24"/>
      <c r="E37" s="519">
        <v>5</v>
      </c>
      <c r="F37" s="24"/>
      <c r="G37" s="110"/>
      <c r="H37" s="432">
        <f>I37+J37+P37+Q37+R37</f>
        <v>48</v>
      </c>
      <c r="I37" s="363">
        <f>V37+X37+Z37+AB37+AD37+AF37</f>
        <v>8</v>
      </c>
      <c r="J37" s="134">
        <f>W37+Y37+AA37+AC37+AE37+AG37</f>
        <v>40</v>
      </c>
      <c r="K37" s="176">
        <f>J37-L37</f>
        <v>10</v>
      </c>
      <c r="L37" s="24">
        <v>30</v>
      </c>
      <c r="M37" s="58"/>
      <c r="N37" s="100"/>
      <c r="O37" s="110"/>
      <c r="P37" s="50"/>
      <c r="Q37" s="24"/>
      <c r="R37" s="58"/>
      <c r="S37" s="380"/>
      <c r="T37" s="380"/>
      <c r="U37" s="380"/>
      <c r="V37" s="50"/>
      <c r="W37" s="58"/>
      <c r="X37" s="100"/>
      <c r="Y37" s="110"/>
      <c r="Z37" s="50">
        <v>8</v>
      </c>
      <c r="AA37" s="58">
        <v>40</v>
      </c>
      <c r="AB37" s="100"/>
      <c r="AC37" s="110"/>
      <c r="AD37" s="50"/>
      <c r="AE37" s="58"/>
      <c r="AF37" s="100"/>
      <c r="AG37" s="101"/>
    </row>
    <row r="38" spans="1:36" ht="15.75">
      <c r="A38" s="31" t="s">
        <v>96</v>
      </c>
      <c r="B38" s="161" t="s">
        <v>248</v>
      </c>
      <c r="C38" s="507">
        <v>4</v>
      </c>
      <c r="D38" s="296"/>
      <c r="E38" s="296"/>
      <c r="F38" s="296"/>
      <c r="G38" s="297"/>
      <c r="H38" s="433">
        <f>I38+J38+P38+Q38+R38</f>
        <v>129</v>
      </c>
      <c r="I38" s="422">
        <f>V38+X38+Z38+AB38+AD38+AF38</f>
        <v>20</v>
      </c>
      <c r="J38" s="136">
        <f>W38+Y38+AA38+AC38+AE38+AG38</f>
        <v>100</v>
      </c>
      <c r="K38" s="309">
        <f>J38-L38</f>
        <v>30</v>
      </c>
      <c r="L38" s="296">
        <v>70</v>
      </c>
      <c r="M38" s="30"/>
      <c r="N38" s="298"/>
      <c r="O38" s="297"/>
      <c r="P38" s="508">
        <v>1</v>
      </c>
      <c r="Q38" s="509">
        <v>2</v>
      </c>
      <c r="R38" s="510">
        <v>6</v>
      </c>
      <c r="S38" s="381"/>
      <c r="T38" s="381"/>
      <c r="U38" s="381"/>
      <c r="V38" s="25"/>
      <c r="W38" s="30"/>
      <c r="X38" s="298">
        <v>20</v>
      </c>
      <c r="Y38" s="297">
        <v>100</v>
      </c>
      <c r="Z38" s="25"/>
      <c r="AA38" s="30"/>
      <c r="AB38" s="298"/>
      <c r="AC38" s="297"/>
      <c r="AD38" s="25"/>
      <c r="AE38" s="30"/>
      <c r="AF38" s="298"/>
      <c r="AG38" s="102"/>
    </row>
    <row r="39" spans="1:36" ht="15.75">
      <c r="A39" s="31" t="s">
        <v>97</v>
      </c>
      <c r="B39" s="162" t="s">
        <v>249</v>
      </c>
      <c r="C39" s="298"/>
      <c r="D39" s="296"/>
      <c r="E39" s="275">
        <v>3</v>
      </c>
      <c r="F39" s="296"/>
      <c r="G39" s="297"/>
      <c r="H39" s="433">
        <f t="shared" ref="H39:H52" si="25">I39+J39+P39+Q39+R39</f>
        <v>128</v>
      </c>
      <c r="I39" s="422">
        <f t="shared" ref="I39:I52" si="26">V39+X39+Z39+AB39+AD39+AF39</f>
        <v>24</v>
      </c>
      <c r="J39" s="136">
        <f t="shared" ref="J39:J52" si="27">W39+Y39+AA39+AC39+AE39+AG39</f>
        <v>104</v>
      </c>
      <c r="K39" s="309">
        <f t="shared" ref="K39:K52" si="28">J39-L39</f>
        <v>22</v>
      </c>
      <c r="L39" s="296">
        <v>82</v>
      </c>
      <c r="M39" s="30"/>
      <c r="N39" s="298"/>
      <c r="O39" s="297"/>
      <c r="P39" s="25"/>
      <c r="Q39" s="296"/>
      <c r="R39" s="30"/>
      <c r="S39" s="381"/>
      <c r="T39" s="381"/>
      <c r="U39" s="381"/>
      <c r="V39" s="25">
        <v>24</v>
      </c>
      <c r="W39" s="30">
        <v>104</v>
      </c>
      <c r="X39" s="298"/>
      <c r="Y39" s="297"/>
      <c r="Z39" s="25"/>
      <c r="AA39" s="30"/>
      <c r="AB39" s="298"/>
      <c r="AC39" s="297"/>
      <c r="AD39" s="25"/>
      <c r="AE39" s="30"/>
      <c r="AF39" s="298"/>
      <c r="AG39" s="102"/>
    </row>
    <row r="40" spans="1:36" ht="24.75" customHeight="1">
      <c r="A40" s="28" t="s">
        <v>98</v>
      </c>
      <c r="B40" s="169" t="s">
        <v>250</v>
      </c>
      <c r="C40" s="507">
        <v>4</v>
      </c>
      <c r="D40" s="296"/>
      <c r="E40" s="296"/>
      <c r="F40" s="296"/>
      <c r="G40" s="297">
        <v>3</v>
      </c>
      <c r="H40" s="433">
        <f t="shared" si="25"/>
        <v>77</v>
      </c>
      <c r="I40" s="422">
        <f t="shared" si="26"/>
        <v>10</v>
      </c>
      <c r="J40" s="136">
        <f t="shared" si="27"/>
        <v>58</v>
      </c>
      <c r="K40" s="309">
        <f t="shared" si="28"/>
        <v>34</v>
      </c>
      <c r="L40" s="296">
        <v>24</v>
      </c>
      <c r="M40" s="30"/>
      <c r="N40" s="298"/>
      <c r="O40" s="297"/>
      <c r="P40" s="508">
        <v>1</v>
      </c>
      <c r="Q40" s="509">
        <v>2</v>
      </c>
      <c r="R40" s="510">
        <v>6</v>
      </c>
      <c r="S40" s="381"/>
      <c r="T40" s="381"/>
      <c r="U40" s="381"/>
      <c r="V40" s="25">
        <v>4</v>
      </c>
      <c r="W40" s="30">
        <v>28</v>
      </c>
      <c r="X40" s="298">
        <v>6</v>
      </c>
      <c r="Y40" s="297">
        <v>30</v>
      </c>
      <c r="Z40" s="25"/>
      <c r="AA40" s="30"/>
      <c r="AB40" s="298"/>
      <c r="AC40" s="297"/>
      <c r="AD40" s="25"/>
      <c r="AE40" s="30"/>
      <c r="AF40" s="298"/>
      <c r="AG40" s="102"/>
    </row>
    <row r="41" spans="1:36" ht="15.75">
      <c r="A41" s="31" t="s">
        <v>99</v>
      </c>
      <c r="B41" s="161" t="s">
        <v>251</v>
      </c>
      <c r="C41" s="507">
        <v>4</v>
      </c>
      <c r="D41" s="296"/>
      <c r="E41" s="296"/>
      <c r="F41" s="296"/>
      <c r="G41" s="297">
        <v>3</v>
      </c>
      <c r="H41" s="433">
        <f t="shared" si="25"/>
        <v>65</v>
      </c>
      <c r="I41" s="422">
        <f t="shared" si="26"/>
        <v>8</v>
      </c>
      <c r="J41" s="136">
        <f t="shared" si="27"/>
        <v>48</v>
      </c>
      <c r="K41" s="309">
        <f t="shared" si="28"/>
        <v>38</v>
      </c>
      <c r="L41" s="296">
        <v>10</v>
      </c>
      <c r="M41" s="30"/>
      <c r="N41" s="298"/>
      <c r="O41" s="297"/>
      <c r="P41" s="508">
        <v>1</v>
      </c>
      <c r="Q41" s="509">
        <v>2</v>
      </c>
      <c r="R41" s="510">
        <v>6</v>
      </c>
      <c r="S41" s="381"/>
      <c r="T41" s="381"/>
      <c r="U41" s="381"/>
      <c r="V41" s="25">
        <v>4</v>
      </c>
      <c r="W41" s="30">
        <v>28</v>
      </c>
      <c r="X41" s="298">
        <v>4</v>
      </c>
      <c r="Y41" s="297">
        <v>20</v>
      </c>
      <c r="Z41" s="25"/>
      <c r="AA41" s="30"/>
      <c r="AB41" s="298"/>
      <c r="AC41" s="297"/>
      <c r="AD41" s="25"/>
      <c r="AE41" s="30"/>
      <c r="AF41" s="298"/>
      <c r="AG41" s="297"/>
    </row>
    <row r="42" spans="1:36" ht="15.75">
      <c r="A42" s="31" t="s">
        <v>100</v>
      </c>
      <c r="B42" s="161" t="s">
        <v>252</v>
      </c>
      <c r="C42" s="298"/>
      <c r="D42" s="296"/>
      <c r="E42" s="517">
        <v>5</v>
      </c>
      <c r="F42" s="296"/>
      <c r="G42" s="297"/>
      <c r="H42" s="433">
        <f t="shared" si="25"/>
        <v>40</v>
      </c>
      <c r="I42" s="422">
        <f t="shared" si="26"/>
        <v>6</v>
      </c>
      <c r="J42" s="136">
        <f t="shared" si="27"/>
        <v>34</v>
      </c>
      <c r="K42" s="309">
        <f t="shared" si="28"/>
        <v>14</v>
      </c>
      <c r="L42" s="296">
        <v>20</v>
      </c>
      <c r="M42" s="30"/>
      <c r="N42" s="298"/>
      <c r="O42" s="297"/>
      <c r="P42" s="25"/>
      <c r="Q42" s="296"/>
      <c r="R42" s="30"/>
      <c r="S42" s="381"/>
      <c r="T42" s="381"/>
      <c r="U42" s="381"/>
      <c r="V42" s="25"/>
      <c r="W42" s="30"/>
      <c r="X42" s="298"/>
      <c r="Y42" s="297"/>
      <c r="Z42" s="25">
        <v>6</v>
      </c>
      <c r="AA42" s="356">
        <v>34</v>
      </c>
      <c r="AB42" s="221"/>
      <c r="AC42" s="222"/>
      <c r="AD42" s="359"/>
      <c r="AE42" s="30"/>
      <c r="AF42" s="298"/>
      <c r="AG42" s="297"/>
    </row>
    <row r="43" spans="1:36" ht="31.5">
      <c r="A43" s="31" t="s">
        <v>101</v>
      </c>
      <c r="B43" s="161" t="s">
        <v>253</v>
      </c>
      <c r="C43" s="298"/>
      <c r="D43" s="296"/>
      <c r="E43" s="517">
        <v>5</v>
      </c>
      <c r="F43" s="296"/>
      <c r="G43" s="297"/>
      <c r="H43" s="433">
        <f t="shared" si="25"/>
        <v>40</v>
      </c>
      <c r="I43" s="422">
        <f t="shared" si="26"/>
        <v>6</v>
      </c>
      <c r="J43" s="136">
        <f t="shared" si="27"/>
        <v>34</v>
      </c>
      <c r="K43" s="309">
        <f t="shared" si="28"/>
        <v>24</v>
      </c>
      <c r="L43" s="296">
        <v>10</v>
      </c>
      <c r="M43" s="30"/>
      <c r="N43" s="298"/>
      <c r="O43" s="297"/>
      <c r="P43" s="25"/>
      <c r="Q43" s="296"/>
      <c r="R43" s="30"/>
      <c r="S43" s="381"/>
      <c r="T43" s="381"/>
      <c r="U43" s="381"/>
      <c r="V43" s="25"/>
      <c r="W43" s="30"/>
      <c r="X43" s="298"/>
      <c r="Y43" s="297"/>
      <c r="Z43" s="25">
        <v>6</v>
      </c>
      <c r="AA43" s="30">
        <v>34</v>
      </c>
      <c r="AB43" s="298"/>
      <c r="AC43" s="297"/>
      <c r="AD43" s="25"/>
      <c r="AE43" s="30"/>
      <c r="AF43" s="298"/>
      <c r="AG43" s="102"/>
    </row>
    <row r="44" spans="1:36" ht="18.75" customHeight="1">
      <c r="A44" s="31" t="s">
        <v>102</v>
      </c>
      <c r="B44" s="161" t="s">
        <v>8</v>
      </c>
      <c r="C44" s="518">
        <v>5</v>
      </c>
      <c r="D44" s="296"/>
      <c r="E44" s="296"/>
      <c r="F44" s="296"/>
      <c r="G44" s="297"/>
      <c r="H44" s="433">
        <f t="shared" si="25"/>
        <v>92</v>
      </c>
      <c r="I44" s="422">
        <f t="shared" si="26"/>
        <v>8</v>
      </c>
      <c r="J44" s="136">
        <f t="shared" si="27"/>
        <v>48</v>
      </c>
      <c r="K44" s="309">
        <f t="shared" si="28"/>
        <v>40</v>
      </c>
      <c r="L44" s="296">
        <v>8</v>
      </c>
      <c r="M44" s="30"/>
      <c r="N44" s="298"/>
      <c r="O44" s="297"/>
      <c r="P44" s="516">
        <v>28</v>
      </c>
      <c r="Q44" s="517">
        <v>2</v>
      </c>
      <c r="R44" s="515">
        <v>6</v>
      </c>
      <c r="S44" s="381"/>
      <c r="T44" s="381"/>
      <c r="U44" s="381"/>
      <c r="V44" s="25"/>
      <c r="W44" s="30"/>
      <c r="X44" s="298"/>
      <c r="Y44" s="297"/>
      <c r="Z44" s="25">
        <v>8</v>
      </c>
      <c r="AA44" s="30">
        <v>48</v>
      </c>
      <c r="AB44" s="298"/>
      <c r="AC44" s="297"/>
      <c r="AD44" s="25"/>
      <c r="AE44" s="30"/>
      <c r="AF44" s="298"/>
      <c r="AG44" s="102"/>
    </row>
    <row r="45" spans="1:36" ht="19.5" customHeight="1">
      <c r="A45" s="31" t="s">
        <v>70</v>
      </c>
      <c r="B45" s="163" t="s">
        <v>9</v>
      </c>
      <c r="C45" s="298"/>
      <c r="D45" s="296"/>
      <c r="E45" s="525">
        <v>6</v>
      </c>
      <c r="F45" s="296"/>
      <c r="G45" s="297">
        <v>5</v>
      </c>
      <c r="H45" s="433">
        <f t="shared" si="25"/>
        <v>68</v>
      </c>
      <c r="I45" s="422">
        <f t="shared" si="26"/>
        <v>0</v>
      </c>
      <c r="J45" s="136">
        <f t="shared" si="27"/>
        <v>68</v>
      </c>
      <c r="K45" s="309">
        <f t="shared" si="28"/>
        <v>20</v>
      </c>
      <c r="L45" s="296">
        <v>48</v>
      </c>
      <c r="M45" s="30"/>
      <c r="N45" s="298"/>
      <c r="O45" s="297"/>
      <c r="P45" s="25"/>
      <c r="Q45" s="296"/>
      <c r="R45" s="30"/>
      <c r="S45" s="381"/>
      <c r="T45" s="381"/>
      <c r="U45" s="381"/>
      <c r="V45" s="25"/>
      <c r="W45" s="30"/>
      <c r="X45" s="298"/>
      <c r="Y45" s="297"/>
      <c r="Z45" s="25"/>
      <c r="AA45" s="30">
        <v>32</v>
      </c>
      <c r="AB45" s="298"/>
      <c r="AC45" s="297">
        <v>36</v>
      </c>
      <c r="AD45" s="25"/>
      <c r="AE45" s="30"/>
      <c r="AF45" s="298"/>
      <c r="AG45" s="102"/>
    </row>
    <row r="46" spans="1:36" ht="54.75" customHeight="1">
      <c r="A46" s="491" t="s">
        <v>10</v>
      </c>
      <c r="B46" s="492" t="s">
        <v>332</v>
      </c>
      <c r="C46" s="298"/>
      <c r="D46" s="296"/>
      <c r="E46" s="275">
        <v>3</v>
      </c>
      <c r="F46" s="296"/>
      <c r="G46" s="297"/>
      <c r="H46" s="433">
        <f t="shared" si="25"/>
        <v>36</v>
      </c>
      <c r="I46" s="422">
        <f t="shared" si="26"/>
        <v>4</v>
      </c>
      <c r="J46" s="136">
        <f t="shared" si="27"/>
        <v>32</v>
      </c>
      <c r="K46" s="309">
        <f t="shared" si="28"/>
        <v>32</v>
      </c>
      <c r="L46" s="310"/>
      <c r="M46" s="30"/>
      <c r="N46" s="298"/>
      <c r="O46" s="297"/>
      <c r="P46" s="25"/>
      <c r="Q46" s="296"/>
      <c r="R46" s="30"/>
      <c r="S46" s="381"/>
      <c r="T46" s="381"/>
      <c r="U46" s="381"/>
      <c r="V46" s="25">
        <v>4</v>
      </c>
      <c r="W46" s="356">
        <v>32</v>
      </c>
      <c r="X46" s="221"/>
      <c r="Y46" s="222"/>
      <c r="Z46" s="359"/>
      <c r="AA46" s="114"/>
      <c r="AB46" s="124"/>
      <c r="AC46" s="116"/>
      <c r="AD46" s="57"/>
      <c r="AE46" s="114"/>
      <c r="AF46" s="124"/>
      <c r="AG46" s="116"/>
    </row>
    <row r="47" spans="1:36" ht="35.25" customHeight="1">
      <c r="A47" s="31" t="s">
        <v>134</v>
      </c>
      <c r="B47" s="490" t="s">
        <v>281</v>
      </c>
      <c r="C47" s="507">
        <v>4</v>
      </c>
      <c r="D47" s="296"/>
      <c r="E47" s="296"/>
      <c r="F47" s="296"/>
      <c r="G47" s="194">
        <v>3</v>
      </c>
      <c r="H47" s="433">
        <f t="shared" si="25"/>
        <v>77</v>
      </c>
      <c r="I47" s="422">
        <f t="shared" si="26"/>
        <v>10</v>
      </c>
      <c r="J47" s="136">
        <f t="shared" si="27"/>
        <v>58</v>
      </c>
      <c r="K47" s="309">
        <f t="shared" si="28"/>
        <v>24</v>
      </c>
      <c r="L47" s="311">
        <v>34</v>
      </c>
      <c r="M47" s="30"/>
      <c r="N47" s="298"/>
      <c r="O47" s="297"/>
      <c r="P47" s="508">
        <v>1</v>
      </c>
      <c r="Q47" s="509">
        <v>2</v>
      </c>
      <c r="R47" s="510">
        <v>6</v>
      </c>
      <c r="S47" s="381"/>
      <c r="T47" s="381"/>
      <c r="U47" s="381"/>
      <c r="V47" s="25">
        <v>4</v>
      </c>
      <c r="W47" s="356">
        <v>28</v>
      </c>
      <c r="X47" s="221">
        <v>6</v>
      </c>
      <c r="Y47" s="226">
        <v>30</v>
      </c>
      <c r="Z47" s="364"/>
      <c r="AA47" s="114"/>
      <c r="AB47" s="124"/>
      <c r="AC47" s="116"/>
      <c r="AD47" s="57"/>
      <c r="AE47" s="114"/>
      <c r="AF47" s="124"/>
      <c r="AG47" s="116"/>
    </row>
    <row r="48" spans="1:36" ht="25.5" customHeight="1">
      <c r="A48" s="28" t="s">
        <v>135</v>
      </c>
      <c r="B48" s="490" t="s">
        <v>275</v>
      </c>
      <c r="C48" s="107"/>
      <c r="D48" s="296"/>
      <c r="E48" s="528">
        <v>7</v>
      </c>
      <c r="F48" s="296"/>
      <c r="G48" s="297"/>
      <c r="H48" s="433">
        <f t="shared" si="25"/>
        <v>64</v>
      </c>
      <c r="I48" s="422">
        <f t="shared" si="26"/>
        <v>10</v>
      </c>
      <c r="J48" s="136">
        <f t="shared" si="27"/>
        <v>54</v>
      </c>
      <c r="K48" s="309">
        <f t="shared" si="28"/>
        <v>42</v>
      </c>
      <c r="L48" s="311">
        <v>12</v>
      </c>
      <c r="M48" s="30"/>
      <c r="N48" s="298"/>
      <c r="O48" s="297"/>
      <c r="P48" s="25"/>
      <c r="Q48" s="296"/>
      <c r="R48" s="30"/>
      <c r="S48" s="381"/>
      <c r="T48" s="381"/>
      <c r="U48" s="381"/>
      <c r="V48" s="25"/>
      <c r="W48" s="356"/>
      <c r="X48" s="221"/>
      <c r="Y48" s="222"/>
      <c r="Z48" s="359"/>
      <c r="AA48" s="114"/>
      <c r="AB48" s="124"/>
      <c r="AC48" s="116"/>
      <c r="AD48" s="57">
        <v>10</v>
      </c>
      <c r="AE48" s="114">
        <v>54</v>
      </c>
      <c r="AF48" s="124"/>
      <c r="AG48" s="116"/>
    </row>
    <row r="49" spans="1:36" s="47" customFormat="1" ht="54.75" customHeight="1">
      <c r="A49" s="28" t="s">
        <v>254</v>
      </c>
      <c r="B49" s="490" t="s">
        <v>337</v>
      </c>
      <c r="C49" s="107"/>
      <c r="D49" s="296"/>
      <c r="E49" s="528">
        <v>7</v>
      </c>
      <c r="F49" s="296"/>
      <c r="G49" s="297"/>
      <c r="H49" s="433">
        <f>I49+J49+P49+Q49+R49</f>
        <v>36</v>
      </c>
      <c r="I49" s="422">
        <f t="shared" si="26"/>
        <v>4</v>
      </c>
      <c r="J49" s="136">
        <f t="shared" si="27"/>
        <v>32</v>
      </c>
      <c r="K49" s="309">
        <f t="shared" si="28"/>
        <v>16</v>
      </c>
      <c r="L49" s="310">
        <v>16</v>
      </c>
      <c r="M49" s="35"/>
      <c r="N49" s="352"/>
      <c r="O49" s="297"/>
      <c r="P49" s="25"/>
      <c r="Q49" s="296"/>
      <c r="R49" s="35"/>
      <c r="S49" s="383"/>
      <c r="T49" s="383"/>
      <c r="U49" s="383"/>
      <c r="V49" s="369"/>
      <c r="W49" s="114"/>
      <c r="X49" s="124"/>
      <c r="Y49" s="116"/>
      <c r="Z49" s="57"/>
      <c r="AA49" s="114"/>
      <c r="AB49" s="124"/>
      <c r="AC49" s="116"/>
      <c r="AD49" s="57">
        <v>4</v>
      </c>
      <c r="AE49" s="356">
        <v>32</v>
      </c>
      <c r="AF49" s="221"/>
      <c r="AG49" s="116"/>
    </row>
    <row r="50" spans="1:36" ht="34.5" customHeight="1">
      <c r="A50" s="28" t="s">
        <v>255</v>
      </c>
      <c r="B50" s="490" t="s">
        <v>136</v>
      </c>
      <c r="C50" s="107"/>
      <c r="D50" s="296"/>
      <c r="E50" s="528">
        <v>7</v>
      </c>
      <c r="F50" s="296"/>
      <c r="G50" s="297">
        <v>6</v>
      </c>
      <c r="H50" s="433">
        <f t="shared" si="25"/>
        <v>68</v>
      </c>
      <c r="I50" s="422">
        <f t="shared" si="26"/>
        <v>12</v>
      </c>
      <c r="J50" s="136">
        <f t="shared" si="27"/>
        <v>56</v>
      </c>
      <c r="K50" s="309">
        <f t="shared" si="28"/>
        <v>34</v>
      </c>
      <c r="L50" s="310">
        <v>22</v>
      </c>
      <c r="M50" s="30"/>
      <c r="N50" s="298"/>
      <c r="O50" s="297"/>
      <c r="P50" s="25"/>
      <c r="Q50" s="296"/>
      <c r="R50" s="30"/>
      <c r="S50" s="381"/>
      <c r="T50" s="381"/>
      <c r="U50" s="381"/>
      <c r="V50" s="25"/>
      <c r="W50" s="114"/>
      <c r="X50" s="124"/>
      <c r="Y50" s="116"/>
      <c r="Z50" s="57"/>
      <c r="AA50" s="114"/>
      <c r="AB50" s="124">
        <v>6</v>
      </c>
      <c r="AC50" s="116">
        <v>28</v>
      </c>
      <c r="AD50" s="57">
        <v>6</v>
      </c>
      <c r="AE50" s="114">
        <v>28</v>
      </c>
      <c r="AF50" s="124"/>
      <c r="AG50" s="116"/>
    </row>
    <row r="51" spans="1:36" ht="27" customHeight="1">
      <c r="A51" s="498" t="s">
        <v>325</v>
      </c>
      <c r="B51" s="492" t="s">
        <v>329</v>
      </c>
      <c r="C51" s="107"/>
      <c r="D51" s="296"/>
      <c r="E51" s="275">
        <v>3</v>
      </c>
      <c r="F51" s="296"/>
      <c r="G51" s="297"/>
      <c r="H51" s="433">
        <f t="shared" si="25"/>
        <v>36</v>
      </c>
      <c r="I51" s="422">
        <f t="shared" si="26"/>
        <v>4</v>
      </c>
      <c r="J51" s="136">
        <f t="shared" si="27"/>
        <v>32</v>
      </c>
      <c r="K51" s="309">
        <f t="shared" si="28"/>
        <v>25</v>
      </c>
      <c r="L51" s="310">
        <v>7</v>
      </c>
      <c r="M51" s="30"/>
      <c r="N51" s="298"/>
      <c r="O51" s="297"/>
      <c r="P51" s="499"/>
      <c r="Q51" s="30"/>
      <c r="R51" s="30"/>
      <c r="S51" s="381"/>
      <c r="T51" s="381"/>
      <c r="U51" s="381"/>
      <c r="V51" s="25">
        <v>4</v>
      </c>
      <c r="W51" s="114">
        <v>32</v>
      </c>
      <c r="X51" s="124"/>
      <c r="Y51" s="116"/>
      <c r="Z51" s="57"/>
      <c r="AA51" s="114"/>
      <c r="AB51" s="124"/>
      <c r="AC51" s="116"/>
      <c r="AD51" s="57"/>
      <c r="AE51" s="114"/>
      <c r="AF51" s="124"/>
      <c r="AG51" s="116"/>
    </row>
    <row r="52" spans="1:36" ht="27" customHeight="1" thickBot="1">
      <c r="A52" s="473" t="s">
        <v>338</v>
      </c>
      <c r="B52" s="474" t="s">
        <v>339</v>
      </c>
      <c r="C52" s="504"/>
      <c r="D52" s="219"/>
      <c r="E52" s="514">
        <v>4</v>
      </c>
      <c r="F52" s="219"/>
      <c r="G52" s="220"/>
      <c r="H52" s="433">
        <f t="shared" si="25"/>
        <v>74</v>
      </c>
      <c r="I52" s="422">
        <f t="shared" si="26"/>
        <v>14</v>
      </c>
      <c r="J52" s="136">
        <f t="shared" si="27"/>
        <v>60</v>
      </c>
      <c r="K52" s="309">
        <f t="shared" si="28"/>
        <v>42</v>
      </c>
      <c r="L52" s="475">
        <v>18</v>
      </c>
      <c r="M52" s="476"/>
      <c r="N52" s="217"/>
      <c r="O52" s="220"/>
      <c r="P52" s="477"/>
      <c r="Q52" s="476"/>
      <c r="R52" s="476"/>
      <c r="S52" s="478"/>
      <c r="T52" s="478"/>
      <c r="U52" s="478"/>
      <c r="V52" s="479"/>
      <c r="W52" s="480"/>
      <c r="X52" s="500">
        <v>14</v>
      </c>
      <c r="Y52" s="501">
        <v>60</v>
      </c>
      <c r="Z52" s="483"/>
      <c r="AA52" s="480"/>
      <c r="AB52" s="481"/>
      <c r="AC52" s="482"/>
      <c r="AD52" s="483"/>
      <c r="AE52" s="480"/>
      <c r="AF52" s="481"/>
      <c r="AG52" s="482"/>
    </row>
    <row r="53" spans="1:36" s="56" customFormat="1" ht="16.5" thickBot="1">
      <c r="A53" s="72" t="s">
        <v>71</v>
      </c>
      <c r="B53" s="175" t="s">
        <v>16</v>
      </c>
      <c r="C53" s="121">
        <v>7</v>
      </c>
      <c r="D53" s="76"/>
      <c r="E53" s="73">
        <v>13</v>
      </c>
      <c r="F53" s="73">
        <v>2</v>
      </c>
      <c r="G53" s="94">
        <v>12</v>
      </c>
      <c r="H53" s="225">
        <f>H55+H62+H68+H72+H81</f>
        <v>2462</v>
      </c>
      <c r="I53" s="341">
        <f t="shared" ref="I53:AF53" si="29">I55+I62+I68+I72+I81</f>
        <v>216</v>
      </c>
      <c r="J53" s="76">
        <f t="shared" si="29"/>
        <v>1130</v>
      </c>
      <c r="K53" s="76">
        <f t="shared" si="29"/>
        <v>588</v>
      </c>
      <c r="L53" s="76">
        <f t="shared" si="29"/>
        <v>482</v>
      </c>
      <c r="M53" s="131">
        <f t="shared" si="29"/>
        <v>60</v>
      </c>
      <c r="N53" s="224">
        <f t="shared" si="29"/>
        <v>504</v>
      </c>
      <c r="O53" s="132">
        <f>O55+O62+O68+O72+O81</f>
        <v>540</v>
      </c>
      <c r="P53" s="131">
        <f t="shared" si="29"/>
        <v>16</v>
      </c>
      <c r="Q53" s="131">
        <f t="shared" si="29"/>
        <v>14</v>
      </c>
      <c r="R53" s="131">
        <f t="shared" si="29"/>
        <v>42</v>
      </c>
      <c r="S53" s="225">
        <f t="shared" si="29"/>
        <v>0</v>
      </c>
      <c r="T53" s="225">
        <f t="shared" si="29"/>
        <v>0</v>
      </c>
      <c r="U53" s="225">
        <f t="shared" si="29"/>
        <v>0</v>
      </c>
      <c r="V53" s="341">
        <f t="shared" si="29"/>
        <v>0</v>
      </c>
      <c r="W53" s="131">
        <f t="shared" si="29"/>
        <v>0</v>
      </c>
      <c r="X53" s="224">
        <f t="shared" si="29"/>
        <v>24</v>
      </c>
      <c r="Y53" s="132">
        <f t="shared" si="29"/>
        <v>322</v>
      </c>
      <c r="Z53" s="341">
        <f t="shared" si="29"/>
        <v>48</v>
      </c>
      <c r="AA53" s="131">
        <f t="shared" si="29"/>
        <v>248</v>
      </c>
      <c r="AB53" s="224">
        <f t="shared" si="29"/>
        <v>66</v>
      </c>
      <c r="AC53" s="132">
        <f t="shared" si="29"/>
        <v>668</v>
      </c>
      <c r="AD53" s="341">
        <f t="shared" si="29"/>
        <v>42</v>
      </c>
      <c r="AE53" s="131">
        <f t="shared" si="29"/>
        <v>388</v>
      </c>
      <c r="AF53" s="224">
        <f t="shared" si="29"/>
        <v>36</v>
      </c>
      <c r="AG53" s="132">
        <f>AG55+AG62+AG68+AG72+AG81</f>
        <v>548</v>
      </c>
    </row>
    <row r="54" spans="1:36" s="56" customFormat="1" ht="16.5" thickBot="1">
      <c r="A54" s="48" t="s">
        <v>72</v>
      </c>
      <c r="B54" s="164" t="s">
        <v>11</v>
      </c>
      <c r="C54" s="168">
        <v>7</v>
      </c>
      <c r="D54" s="86"/>
      <c r="E54" s="87">
        <v>12</v>
      </c>
      <c r="F54" s="49">
        <v>2</v>
      </c>
      <c r="G54" s="126">
        <v>12</v>
      </c>
      <c r="H54" s="384">
        <f t="shared" ref="H54:R54" si="30">H55+H62+H68+H72</f>
        <v>2318</v>
      </c>
      <c r="I54" s="342">
        <f t="shared" si="30"/>
        <v>216</v>
      </c>
      <c r="J54" s="86">
        <f t="shared" si="30"/>
        <v>1130</v>
      </c>
      <c r="K54" s="86">
        <f t="shared" si="30"/>
        <v>588</v>
      </c>
      <c r="L54" s="86">
        <f t="shared" si="30"/>
        <v>482</v>
      </c>
      <c r="M54" s="88">
        <f t="shared" si="30"/>
        <v>60</v>
      </c>
      <c r="N54" s="353">
        <f t="shared" si="30"/>
        <v>504</v>
      </c>
      <c r="O54" s="354">
        <f t="shared" si="30"/>
        <v>396</v>
      </c>
      <c r="P54" s="88">
        <f t="shared" si="30"/>
        <v>16</v>
      </c>
      <c r="Q54" s="88">
        <f t="shared" si="30"/>
        <v>14</v>
      </c>
      <c r="R54" s="88">
        <f t="shared" si="30"/>
        <v>42</v>
      </c>
      <c r="S54" s="384">
        <f t="shared" ref="S54:U54" si="31">S55+S62+S68+S72</f>
        <v>0</v>
      </c>
      <c r="T54" s="384">
        <f t="shared" si="31"/>
        <v>0</v>
      </c>
      <c r="U54" s="384">
        <f t="shared" si="31"/>
        <v>0</v>
      </c>
      <c r="V54" s="342">
        <f t="shared" ref="V54" si="32">V55+V62+V68+V72</f>
        <v>0</v>
      </c>
      <c r="W54" s="88">
        <f t="shared" ref="W54:AG54" si="33">W55+W62+W68+W72</f>
        <v>0</v>
      </c>
      <c r="X54" s="353">
        <f t="shared" si="33"/>
        <v>24</v>
      </c>
      <c r="Y54" s="354">
        <f t="shared" si="33"/>
        <v>322</v>
      </c>
      <c r="Z54" s="342">
        <f t="shared" si="33"/>
        <v>48</v>
      </c>
      <c r="AA54" s="88">
        <f t="shared" si="33"/>
        <v>248</v>
      </c>
      <c r="AB54" s="353">
        <f t="shared" si="33"/>
        <v>66</v>
      </c>
      <c r="AC54" s="354">
        <f t="shared" si="33"/>
        <v>668</v>
      </c>
      <c r="AD54" s="342">
        <f t="shared" si="33"/>
        <v>42</v>
      </c>
      <c r="AE54" s="88">
        <f t="shared" si="33"/>
        <v>388</v>
      </c>
      <c r="AF54" s="353">
        <f t="shared" si="33"/>
        <v>36</v>
      </c>
      <c r="AG54" s="354">
        <f t="shared" si="33"/>
        <v>404</v>
      </c>
      <c r="AJ54" s="56">
        <f>T54+U54+W54+Y54+AA54+AC54+AE54+AG54+R54+P54+Q54+V54+X54+Z54+AB54+AD54+AF54</f>
        <v>2318</v>
      </c>
    </row>
    <row r="55" spans="1:36" s="46" customFormat="1" ht="50.45" customHeight="1" thickBot="1">
      <c r="A55" s="75" t="s">
        <v>103</v>
      </c>
      <c r="B55" s="165" t="s">
        <v>321</v>
      </c>
      <c r="C55" s="178">
        <v>2</v>
      </c>
      <c r="D55" s="76"/>
      <c r="E55" s="89">
        <v>3</v>
      </c>
      <c r="F55" s="73"/>
      <c r="G55" s="94">
        <v>3</v>
      </c>
      <c r="H55" s="127">
        <f>H56+H57+H58+H59+H60+H61</f>
        <v>802</v>
      </c>
      <c r="I55" s="84">
        <f>I56+I57+I58+I59+I60+I61</f>
        <v>82</v>
      </c>
      <c r="J55" s="73">
        <f>J56+J57+J58+J59+J60+J61</f>
        <v>414</v>
      </c>
      <c r="K55" s="73">
        <f>K56+K57+K58+K59+K60+K61</f>
        <v>212</v>
      </c>
      <c r="L55" s="73">
        <f>L56+L57+L58+L59+L60+L61</f>
        <v>202</v>
      </c>
      <c r="M55" s="85">
        <f t="shared" ref="M55" si="34">M56+M57+M58+M59+M60+M61</f>
        <v>0</v>
      </c>
      <c r="N55" s="121">
        <f>N56+N57+N58+N59+N60+N61</f>
        <v>180</v>
      </c>
      <c r="O55" s="94">
        <f>O56+O57+O58+O59+O60+O61</f>
        <v>108</v>
      </c>
      <c r="P55" s="85">
        <f>P56+P57+P58+P59+P60+P61</f>
        <v>2</v>
      </c>
      <c r="Q55" s="85">
        <f>Q56+Q57+Q58+Q59+Q60+Q61</f>
        <v>4</v>
      </c>
      <c r="R55" s="85">
        <f>R56+R57+R58+R59+R60+R61</f>
        <v>12</v>
      </c>
      <c r="S55" s="127">
        <f t="shared" ref="S55:U55" si="35">S56+S57+S58+S59+S60+S61</f>
        <v>0</v>
      </c>
      <c r="T55" s="127">
        <f t="shared" si="35"/>
        <v>0</v>
      </c>
      <c r="U55" s="127">
        <f t="shared" si="35"/>
        <v>0</v>
      </c>
      <c r="V55" s="84">
        <f t="shared" ref="V55:AG55" si="36">V56+V57+V58+V59+V60+V61</f>
        <v>0</v>
      </c>
      <c r="W55" s="85">
        <f t="shared" ref="W55:AC55" si="37">W56+W57+W58+W59+W60+W61</f>
        <v>0</v>
      </c>
      <c r="X55" s="121">
        <f t="shared" si="37"/>
        <v>16</v>
      </c>
      <c r="Y55" s="94">
        <f t="shared" si="37"/>
        <v>186</v>
      </c>
      <c r="Z55" s="84">
        <f t="shared" si="37"/>
        <v>32</v>
      </c>
      <c r="AA55" s="85">
        <f t="shared" si="37"/>
        <v>154</v>
      </c>
      <c r="AB55" s="121">
        <f t="shared" si="37"/>
        <v>34</v>
      </c>
      <c r="AC55" s="94">
        <f t="shared" si="37"/>
        <v>362</v>
      </c>
      <c r="AD55" s="84">
        <f t="shared" si="36"/>
        <v>0</v>
      </c>
      <c r="AE55" s="85">
        <f t="shared" si="36"/>
        <v>0</v>
      </c>
      <c r="AF55" s="121">
        <f t="shared" si="36"/>
        <v>0</v>
      </c>
      <c r="AG55" s="94">
        <f t="shared" si="36"/>
        <v>0</v>
      </c>
      <c r="AJ55" s="56">
        <f>T55+U55+W55+Y55+AA55+AC55+AE55+AG55+R55+P55+Q55+V55+X55+Z55+AB55+AD55+AF55</f>
        <v>802</v>
      </c>
    </row>
    <row r="56" spans="1:36" ht="31.5">
      <c r="A56" s="42" t="s">
        <v>104</v>
      </c>
      <c r="B56" s="166" t="s">
        <v>256</v>
      </c>
      <c r="C56" s="522">
        <v>6</v>
      </c>
      <c r="D56" s="55"/>
      <c r="E56" s="43"/>
      <c r="F56" s="23"/>
      <c r="G56" s="110">
        <v>4.5</v>
      </c>
      <c r="H56" s="432">
        <f>I56+J56+R56+P56+Q56</f>
        <v>275</v>
      </c>
      <c r="I56" s="363">
        <f t="shared" ref="I56:J58" si="38">V56+X56+Z56+AB56+AD56+AF56</f>
        <v>46</v>
      </c>
      <c r="J56" s="134">
        <f t="shared" si="38"/>
        <v>220</v>
      </c>
      <c r="K56" s="176">
        <f>J56-L56</f>
        <v>50</v>
      </c>
      <c r="L56" s="24">
        <v>170</v>
      </c>
      <c r="M56" s="34"/>
      <c r="N56" s="120"/>
      <c r="O56" s="122"/>
      <c r="P56" s="547">
        <v>1</v>
      </c>
      <c r="Q56" s="548">
        <v>2</v>
      </c>
      <c r="R56" s="549">
        <v>6</v>
      </c>
      <c r="S56" s="380"/>
      <c r="T56" s="376"/>
      <c r="U56" s="376"/>
      <c r="V56" s="347"/>
      <c r="W56" s="58"/>
      <c r="X56" s="502">
        <v>16</v>
      </c>
      <c r="Y56" s="503">
        <v>78</v>
      </c>
      <c r="Z56" s="50">
        <v>18</v>
      </c>
      <c r="AA56" s="58">
        <v>80</v>
      </c>
      <c r="AB56" s="100">
        <v>12</v>
      </c>
      <c r="AC56" s="110">
        <v>62</v>
      </c>
      <c r="AD56" s="50"/>
      <c r="AE56" s="58"/>
      <c r="AF56" s="100"/>
      <c r="AG56" s="118"/>
    </row>
    <row r="57" spans="1:36" ht="47.25">
      <c r="A57" s="493" t="s">
        <v>105</v>
      </c>
      <c r="B57" s="494" t="s">
        <v>257</v>
      </c>
      <c r="C57" s="488"/>
      <c r="D57" s="51"/>
      <c r="E57" s="644" t="s">
        <v>331</v>
      </c>
      <c r="F57" s="3"/>
      <c r="G57" s="113"/>
      <c r="H57" s="433">
        <f>I57+J57+P57+Q57+R57</f>
        <v>76</v>
      </c>
      <c r="I57" s="422">
        <f t="shared" si="38"/>
        <v>12</v>
      </c>
      <c r="J57" s="136">
        <f t="shared" si="38"/>
        <v>64</v>
      </c>
      <c r="K57" s="309">
        <f>J57-L57</f>
        <v>48</v>
      </c>
      <c r="L57" s="189">
        <v>16</v>
      </c>
      <c r="M57" s="30"/>
      <c r="N57" s="298"/>
      <c r="O57" s="297"/>
      <c r="P57" s="25"/>
      <c r="Q57" s="296"/>
      <c r="R57" s="30"/>
      <c r="S57" s="381"/>
      <c r="T57" s="377"/>
      <c r="U57" s="377"/>
      <c r="V57" s="32"/>
      <c r="W57" s="30"/>
      <c r="X57" s="298"/>
      <c r="Y57" s="297"/>
      <c r="Z57" s="25"/>
      <c r="AA57" s="30"/>
      <c r="AB57" s="298">
        <v>12</v>
      </c>
      <c r="AC57" s="297">
        <v>64</v>
      </c>
      <c r="AD57" s="25"/>
      <c r="AE57" s="30"/>
      <c r="AF57" s="298"/>
      <c r="AG57" s="102"/>
    </row>
    <row r="58" spans="1:36" ht="31.5">
      <c r="A58" s="493" t="s">
        <v>258</v>
      </c>
      <c r="B58" s="494" t="s">
        <v>259</v>
      </c>
      <c r="C58" s="488"/>
      <c r="D58" s="51"/>
      <c r="E58" s="645"/>
      <c r="F58" s="3"/>
      <c r="G58" s="297">
        <v>5</v>
      </c>
      <c r="H58" s="433">
        <f>I58+J58+P58+Q58+R58</f>
        <v>154</v>
      </c>
      <c r="I58" s="422">
        <f t="shared" si="38"/>
        <v>24</v>
      </c>
      <c r="J58" s="136">
        <f t="shared" si="38"/>
        <v>130</v>
      </c>
      <c r="K58" s="309">
        <f>J58-L58</f>
        <v>114</v>
      </c>
      <c r="L58" s="189">
        <v>16</v>
      </c>
      <c r="M58" s="30"/>
      <c r="N58" s="298"/>
      <c r="O58" s="297"/>
      <c r="P58" s="25"/>
      <c r="Q58" s="296"/>
      <c r="R58" s="30"/>
      <c r="S58" s="381"/>
      <c r="T58" s="377"/>
      <c r="U58" s="377"/>
      <c r="V58" s="32"/>
      <c r="W58" s="30"/>
      <c r="X58" s="298"/>
      <c r="Y58" s="297"/>
      <c r="Z58" s="25">
        <v>14</v>
      </c>
      <c r="AA58" s="30">
        <v>74</v>
      </c>
      <c r="AB58" s="298">
        <v>10</v>
      </c>
      <c r="AC58" s="297">
        <v>56</v>
      </c>
      <c r="AD58" s="25"/>
      <c r="AE58" s="30"/>
      <c r="AF58" s="298"/>
      <c r="AG58" s="102"/>
    </row>
    <row r="59" spans="1:36" ht="15.75">
      <c r="A59" s="31" t="s">
        <v>106</v>
      </c>
      <c r="B59" s="162" t="s">
        <v>107</v>
      </c>
      <c r="C59" s="488"/>
      <c r="D59" s="51"/>
      <c r="E59" s="523">
        <v>6</v>
      </c>
      <c r="F59" s="3"/>
      <c r="G59" s="113"/>
      <c r="H59" s="381">
        <f>N59</f>
        <v>180</v>
      </c>
      <c r="I59" s="424"/>
      <c r="J59" s="296"/>
      <c r="K59" s="296"/>
      <c r="L59" s="296"/>
      <c r="M59" s="30"/>
      <c r="N59" s="298">
        <f>W59+Y59+AA59+AC59+AE59+AG59</f>
        <v>180</v>
      </c>
      <c r="O59" s="297"/>
      <c r="P59" s="25"/>
      <c r="Q59" s="296"/>
      <c r="R59" s="30"/>
      <c r="S59" s="381"/>
      <c r="T59" s="377"/>
      <c r="U59" s="377"/>
      <c r="V59" s="32"/>
      <c r="W59" s="30"/>
      <c r="X59" s="298"/>
      <c r="Y59" s="297">
        <v>108</v>
      </c>
      <c r="Z59" s="25"/>
      <c r="AA59" s="30"/>
      <c r="AB59" s="298"/>
      <c r="AC59" s="297">
        <v>72</v>
      </c>
      <c r="AD59" s="25"/>
      <c r="AE59" s="30"/>
      <c r="AF59" s="298"/>
      <c r="AG59" s="102"/>
    </row>
    <row r="60" spans="1:36" ht="15.75">
      <c r="A60" s="37" t="s">
        <v>108</v>
      </c>
      <c r="B60" s="167" t="s">
        <v>109</v>
      </c>
      <c r="C60" s="179"/>
      <c r="D60" s="90"/>
      <c r="E60" s="524" t="s">
        <v>340</v>
      </c>
      <c r="F60" s="41"/>
      <c r="G60" s="111"/>
      <c r="H60" s="381">
        <f>O60</f>
        <v>108</v>
      </c>
      <c r="I60" s="424"/>
      <c r="J60" s="296"/>
      <c r="K60" s="296"/>
      <c r="L60" s="296"/>
      <c r="M60" s="30"/>
      <c r="N60" s="298"/>
      <c r="O60" s="297">
        <f>W60+Y60+AA60+AC60+AE60+AG60</f>
        <v>108</v>
      </c>
      <c r="P60" s="25"/>
      <c r="Q60" s="296"/>
      <c r="R60" s="30"/>
      <c r="S60" s="381"/>
      <c r="T60" s="377"/>
      <c r="U60" s="377"/>
      <c r="V60" s="32"/>
      <c r="W60" s="30"/>
      <c r="X60" s="298"/>
      <c r="Y60" s="297"/>
      <c r="Z60" s="25"/>
      <c r="AA60" s="33"/>
      <c r="AB60" s="107"/>
      <c r="AC60" s="297">
        <v>108</v>
      </c>
      <c r="AD60" s="32"/>
      <c r="AE60" s="33"/>
      <c r="AF60" s="107"/>
      <c r="AG60" s="108"/>
    </row>
    <row r="61" spans="1:36" ht="16.5" thickBot="1">
      <c r="A61" s="37" t="s">
        <v>316</v>
      </c>
      <c r="B61" s="167" t="s">
        <v>279</v>
      </c>
      <c r="C61" s="521">
        <v>6</v>
      </c>
      <c r="D61" s="90"/>
      <c r="E61" s="38"/>
      <c r="F61" s="41"/>
      <c r="G61" s="111"/>
      <c r="H61" s="434">
        <f>I61+J61+R61+P61+Q61</f>
        <v>9</v>
      </c>
      <c r="I61" s="425"/>
      <c r="J61" s="27"/>
      <c r="K61" s="27"/>
      <c r="L61" s="27"/>
      <c r="M61" s="39"/>
      <c r="N61" s="105"/>
      <c r="O61" s="112"/>
      <c r="P61" s="544">
        <v>1</v>
      </c>
      <c r="Q61" s="545">
        <v>2</v>
      </c>
      <c r="R61" s="546">
        <v>6</v>
      </c>
      <c r="S61" s="382"/>
      <c r="T61" s="385"/>
      <c r="U61" s="385"/>
      <c r="V61" s="44"/>
      <c r="W61" s="39"/>
      <c r="X61" s="105"/>
      <c r="Y61" s="112"/>
      <c r="Z61" s="26"/>
      <c r="AA61" s="40"/>
      <c r="AB61" s="103"/>
      <c r="AC61" s="111"/>
      <c r="AD61" s="44"/>
      <c r="AE61" s="40"/>
      <c r="AF61" s="103"/>
      <c r="AG61" s="104"/>
    </row>
    <row r="62" spans="1:36" s="46" customFormat="1" ht="80.45" customHeight="1" thickBot="1">
      <c r="A62" s="322" t="s">
        <v>110</v>
      </c>
      <c r="B62" s="165" t="s">
        <v>323</v>
      </c>
      <c r="C62" s="178">
        <v>2</v>
      </c>
      <c r="D62" s="76"/>
      <c r="E62" s="89">
        <v>3</v>
      </c>
      <c r="F62" s="73">
        <v>1</v>
      </c>
      <c r="G62" s="94">
        <v>4</v>
      </c>
      <c r="H62" s="127">
        <f t="shared" ref="H62:R62" si="39">H63+H64+H65+H66+H67</f>
        <v>792</v>
      </c>
      <c r="I62" s="84">
        <f t="shared" si="39"/>
        <v>74</v>
      </c>
      <c r="J62" s="73">
        <f t="shared" si="39"/>
        <v>370</v>
      </c>
      <c r="K62" s="73">
        <f t="shared" si="39"/>
        <v>181</v>
      </c>
      <c r="L62" s="73">
        <f t="shared" si="39"/>
        <v>149</v>
      </c>
      <c r="M62" s="85">
        <f t="shared" si="39"/>
        <v>40</v>
      </c>
      <c r="N62" s="121">
        <f t="shared" si="39"/>
        <v>180</v>
      </c>
      <c r="O62" s="94">
        <f t="shared" si="39"/>
        <v>144</v>
      </c>
      <c r="P62" s="84">
        <f t="shared" si="39"/>
        <v>8</v>
      </c>
      <c r="Q62" s="73">
        <f t="shared" si="39"/>
        <v>4</v>
      </c>
      <c r="R62" s="85">
        <f t="shared" si="39"/>
        <v>12</v>
      </c>
      <c r="S62" s="127">
        <f t="shared" ref="S62:U62" si="40">S63+S64+S65+S66+S67</f>
        <v>0</v>
      </c>
      <c r="T62" s="127">
        <f t="shared" si="40"/>
        <v>0</v>
      </c>
      <c r="U62" s="127">
        <f t="shared" si="40"/>
        <v>0</v>
      </c>
      <c r="V62" s="84">
        <f t="shared" ref="V62:AA62" si="41">V63+V64+V65+V66+V67</f>
        <v>0</v>
      </c>
      <c r="W62" s="85">
        <f>W63+W64+W65+W66+W67</f>
        <v>0</v>
      </c>
      <c r="X62" s="121">
        <f t="shared" si="41"/>
        <v>0</v>
      </c>
      <c r="Y62" s="94">
        <f t="shared" si="41"/>
        <v>0</v>
      </c>
      <c r="Z62" s="84">
        <f t="shared" si="41"/>
        <v>0</v>
      </c>
      <c r="AA62" s="85">
        <f t="shared" si="41"/>
        <v>0</v>
      </c>
      <c r="AB62" s="121">
        <f t="shared" ref="AB62:AG62" si="42">AB63+AB64+AB65+AB66+AB67</f>
        <v>28</v>
      </c>
      <c r="AC62" s="94">
        <f t="shared" si="42"/>
        <v>136</v>
      </c>
      <c r="AD62" s="84">
        <f t="shared" si="42"/>
        <v>26</v>
      </c>
      <c r="AE62" s="85">
        <f t="shared" si="42"/>
        <v>308</v>
      </c>
      <c r="AF62" s="121">
        <f t="shared" si="42"/>
        <v>20</v>
      </c>
      <c r="AG62" s="94">
        <f t="shared" si="42"/>
        <v>250</v>
      </c>
    </row>
    <row r="63" spans="1:36" ht="47.25">
      <c r="A63" s="42" t="s">
        <v>111</v>
      </c>
      <c r="B63" s="166" t="s">
        <v>322</v>
      </c>
      <c r="C63" s="532">
        <v>8</v>
      </c>
      <c r="D63" s="176"/>
      <c r="E63" s="43"/>
      <c r="F63" s="542">
        <v>8</v>
      </c>
      <c r="G63" s="110">
        <v>6.7</v>
      </c>
      <c r="H63" s="432">
        <f>I63+J63+R63+P63+Q63</f>
        <v>306</v>
      </c>
      <c r="I63" s="363">
        <f>V63+X63+Z63+AB63+AD63+AF63</f>
        <v>50</v>
      </c>
      <c r="J63" s="231">
        <f>W63+Y63+AA63+AC63+AE63+AG63</f>
        <v>244</v>
      </c>
      <c r="K63" s="316">
        <f>J63-L63-M63</f>
        <v>97</v>
      </c>
      <c r="L63" s="186">
        <v>107</v>
      </c>
      <c r="M63" s="232">
        <v>40</v>
      </c>
      <c r="N63" s="100"/>
      <c r="O63" s="110"/>
      <c r="P63" s="541">
        <v>4</v>
      </c>
      <c r="Q63" s="542">
        <v>2</v>
      </c>
      <c r="R63" s="543">
        <v>6</v>
      </c>
      <c r="S63" s="380"/>
      <c r="T63" s="376"/>
      <c r="U63" s="376"/>
      <c r="V63" s="347"/>
      <c r="W63" s="58"/>
      <c r="X63" s="100"/>
      <c r="Y63" s="110"/>
      <c r="Z63" s="50"/>
      <c r="AA63" s="58"/>
      <c r="AB63" s="100">
        <v>20</v>
      </c>
      <c r="AC63" s="110">
        <v>94</v>
      </c>
      <c r="AD63" s="50">
        <v>18</v>
      </c>
      <c r="AE63" s="58">
        <v>86</v>
      </c>
      <c r="AF63" s="100">
        <v>12</v>
      </c>
      <c r="AG63" s="110">
        <v>64</v>
      </c>
    </row>
    <row r="64" spans="1:36" ht="15.75">
      <c r="A64" s="493" t="s">
        <v>112</v>
      </c>
      <c r="B64" s="494" t="s">
        <v>260</v>
      </c>
      <c r="C64" s="488"/>
      <c r="D64" s="309"/>
      <c r="E64" s="534">
        <v>8</v>
      </c>
      <c r="F64" s="189"/>
      <c r="G64" s="297">
        <v>6.7</v>
      </c>
      <c r="H64" s="433">
        <f>I64+J64+P64+Q64+R64</f>
        <v>150</v>
      </c>
      <c r="I64" s="422">
        <f>V64+X64+Z64+AB64+AD64+AF64</f>
        <v>24</v>
      </c>
      <c r="J64" s="233">
        <f>W64+Y64+AA64+AC64+AE64+AG64</f>
        <v>126</v>
      </c>
      <c r="K64" s="316">
        <f>J64-L64-M64</f>
        <v>84</v>
      </c>
      <c r="L64" s="189">
        <v>42</v>
      </c>
      <c r="M64" s="234"/>
      <c r="N64" s="298"/>
      <c r="O64" s="297"/>
      <c r="P64" s="25"/>
      <c r="Q64" s="296"/>
      <c r="R64" s="30"/>
      <c r="S64" s="381"/>
      <c r="T64" s="377"/>
      <c r="U64" s="377"/>
      <c r="V64" s="32"/>
      <c r="W64" s="30"/>
      <c r="X64" s="298"/>
      <c r="Y64" s="297"/>
      <c r="Z64" s="25"/>
      <c r="AA64" s="30"/>
      <c r="AB64" s="298">
        <v>8</v>
      </c>
      <c r="AC64" s="297">
        <v>42</v>
      </c>
      <c r="AD64" s="25">
        <v>8</v>
      </c>
      <c r="AE64" s="30">
        <v>42</v>
      </c>
      <c r="AF64" s="298">
        <v>8</v>
      </c>
      <c r="AG64" s="297">
        <v>42</v>
      </c>
    </row>
    <row r="65" spans="1:33" ht="15.75">
      <c r="A65" s="31" t="s">
        <v>113</v>
      </c>
      <c r="B65" s="162" t="s">
        <v>107</v>
      </c>
      <c r="C65" s="488"/>
      <c r="D65" s="309"/>
      <c r="E65" s="527">
        <v>7</v>
      </c>
      <c r="F65" s="189"/>
      <c r="G65" s="113"/>
      <c r="H65" s="381">
        <f>N65</f>
        <v>180</v>
      </c>
      <c r="I65" s="424"/>
      <c r="J65" s="189"/>
      <c r="K65" s="189"/>
      <c r="L65" s="189"/>
      <c r="M65" s="234"/>
      <c r="N65" s="298">
        <f>W65+Y65+AA65+AC65+AE65+AG65</f>
        <v>180</v>
      </c>
      <c r="O65" s="297"/>
      <c r="P65" s="25"/>
      <c r="Q65" s="296"/>
      <c r="R65" s="30"/>
      <c r="S65" s="381"/>
      <c r="T65" s="377"/>
      <c r="U65" s="377"/>
      <c r="V65" s="32"/>
      <c r="W65" s="30"/>
      <c r="X65" s="298"/>
      <c r="Y65" s="297"/>
      <c r="Z65" s="25"/>
      <c r="AA65" s="30"/>
      <c r="AB65" s="298"/>
      <c r="AC65" s="297"/>
      <c r="AD65" s="25"/>
      <c r="AE65" s="30">
        <v>180</v>
      </c>
      <c r="AF65" s="298"/>
      <c r="AG65" s="102"/>
    </row>
    <row r="66" spans="1:33" ht="15.75">
      <c r="A66" s="31" t="s">
        <v>114</v>
      </c>
      <c r="B66" s="162" t="s">
        <v>109</v>
      </c>
      <c r="C66" s="488"/>
      <c r="D66" s="309"/>
      <c r="E66" s="534">
        <v>8</v>
      </c>
      <c r="F66" s="189"/>
      <c r="G66" s="113"/>
      <c r="H66" s="381">
        <f>O66</f>
        <v>144</v>
      </c>
      <c r="I66" s="424"/>
      <c r="J66" s="189"/>
      <c r="K66" s="189"/>
      <c r="L66" s="189"/>
      <c r="M66" s="234"/>
      <c r="N66" s="298"/>
      <c r="O66" s="297">
        <f>W66+Y66+AA66+AC66+AE66+AG66</f>
        <v>144</v>
      </c>
      <c r="P66" s="25"/>
      <c r="Q66" s="296"/>
      <c r="R66" s="30"/>
      <c r="S66" s="381"/>
      <c r="T66" s="377"/>
      <c r="U66" s="377"/>
      <c r="V66" s="32"/>
      <c r="W66" s="30"/>
      <c r="X66" s="298"/>
      <c r="Y66" s="297"/>
      <c r="Z66" s="25"/>
      <c r="AA66" s="30"/>
      <c r="AB66" s="298"/>
      <c r="AC66" s="297"/>
      <c r="AD66" s="25"/>
      <c r="AE66" s="30"/>
      <c r="AF66" s="298"/>
      <c r="AG66" s="102">
        <v>144</v>
      </c>
    </row>
    <row r="67" spans="1:33" ht="16.5" thickBot="1">
      <c r="A67" s="37" t="s">
        <v>317</v>
      </c>
      <c r="B67" s="167" t="s">
        <v>279</v>
      </c>
      <c r="C67" s="531">
        <v>8</v>
      </c>
      <c r="D67" s="177"/>
      <c r="E67" s="91"/>
      <c r="F67" s="193"/>
      <c r="G67" s="111"/>
      <c r="H67" s="434">
        <f>I67+J67+R67+P67+Q67</f>
        <v>12</v>
      </c>
      <c r="I67" s="425"/>
      <c r="J67" s="193"/>
      <c r="K67" s="193"/>
      <c r="L67" s="193"/>
      <c r="M67" s="230"/>
      <c r="N67" s="105"/>
      <c r="O67" s="112"/>
      <c r="P67" s="538">
        <v>4</v>
      </c>
      <c r="Q67" s="539">
        <v>2</v>
      </c>
      <c r="R67" s="540">
        <v>6</v>
      </c>
      <c r="S67" s="382"/>
      <c r="T67" s="385"/>
      <c r="U67" s="385"/>
      <c r="V67" s="44"/>
      <c r="W67" s="39"/>
      <c r="X67" s="105"/>
      <c r="Y67" s="112"/>
      <c r="Z67" s="26"/>
      <c r="AA67" s="39"/>
      <c r="AB67" s="105"/>
      <c r="AC67" s="112"/>
      <c r="AD67" s="26"/>
      <c r="AE67" s="39"/>
      <c r="AF67" s="105"/>
      <c r="AG67" s="106"/>
    </row>
    <row r="68" spans="1:33" s="46" customFormat="1" ht="48" customHeight="1" thickBot="1">
      <c r="A68" s="323" t="s">
        <v>115</v>
      </c>
      <c r="B68" s="324" t="s">
        <v>261</v>
      </c>
      <c r="C68" s="325">
        <v>1</v>
      </c>
      <c r="D68" s="326"/>
      <c r="E68" s="327">
        <v>2</v>
      </c>
      <c r="F68" s="328">
        <v>1</v>
      </c>
      <c r="G68" s="333">
        <v>1</v>
      </c>
      <c r="H68" s="127">
        <f t="shared" ref="H68:R68" si="43">H69+H70+H71</f>
        <v>278</v>
      </c>
      <c r="I68" s="84">
        <f t="shared" si="43"/>
        <v>32</v>
      </c>
      <c r="J68" s="196">
        <f t="shared" si="43"/>
        <v>162</v>
      </c>
      <c r="K68" s="196">
        <f t="shared" si="43"/>
        <v>65</v>
      </c>
      <c r="L68" s="196">
        <f t="shared" si="43"/>
        <v>77</v>
      </c>
      <c r="M68" s="412">
        <f t="shared" si="43"/>
        <v>20</v>
      </c>
      <c r="N68" s="121">
        <f t="shared" si="43"/>
        <v>0</v>
      </c>
      <c r="O68" s="94">
        <f t="shared" si="43"/>
        <v>72</v>
      </c>
      <c r="P68" s="84">
        <f t="shared" si="43"/>
        <v>4</v>
      </c>
      <c r="Q68" s="73">
        <f t="shared" si="43"/>
        <v>2</v>
      </c>
      <c r="R68" s="85">
        <f t="shared" si="43"/>
        <v>6</v>
      </c>
      <c r="S68" s="127">
        <f t="shared" ref="S68:U68" si="44">S69+S70+S71</f>
        <v>0</v>
      </c>
      <c r="T68" s="127">
        <f t="shared" si="44"/>
        <v>0</v>
      </c>
      <c r="U68" s="127">
        <f t="shared" si="44"/>
        <v>0</v>
      </c>
      <c r="V68" s="84">
        <f t="shared" ref="V68:AC68" si="45">V69+V70+V71</f>
        <v>0</v>
      </c>
      <c r="W68" s="85">
        <f>W69+W70+W71</f>
        <v>0</v>
      </c>
      <c r="X68" s="121">
        <f t="shared" si="45"/>
        <v>0</v>
      </c>
      <c r="Y68" s="94">
        <f t="shared" si="45"/>
        <v>0</v>
      </c>
      <c r="Z68" s="84">
        <f t="shared" si="45"/>
        <v>0</v>
      </c>
      <c r="AA68" s="85">
        <f t="shared" si="45"/>
        <v>0</v>
      </c>
      <c r="AB68" s="121">
        <f t="shared" si="45"/>
        <v>0</v>
      </c>
      <c r="AC68" s="94">
        <f t="shared" si="45"/>
        <v>0</v>
      </c>
      <c r="AD68" s="84">
        <f>AD69+AD70+AD71</f>
        <v>16</v>
      </c>
      <c r="AE68" s="85">
        <f>AE69+AE70+AE71</f>
        <v>80</v>
      </c>
      <c r="AF68" s="121">
        <f>AF69+AF70+AF71</f>
        <v>16</v>
      </c>
      <c r="AG68" s="94">
        <f>AG69+AG70+AG71</f>
        <v>154</v>
      </c>
    </row>
    <row r="69" spans="1:33" s="56" customFormat="1" ht="30.95" customHeight="1">
      <c r="A69" s="457" t="s">
        <v>116</v>
      </c>
      <c r="B69" s="458" t="s">
        <v>261</v>
      </c>
      <c r="C69" s="459"/>
      <c r="D69" s="489"/>
      <c r="E69" s="535">
        <v>8</v>
      </c>
      <c r="F69" s="529">
        <v>7</v>
      </c>
      <c r="G69" s="460">
        <v>7</v>
      </c>
      <c r="H69" s="461">
        <f>I69+J69+P69+Q69+R69</f>
        <v>194</v>
      </c>
      <c r="I69" s="462">
        <f>V69+X69+Z69+AB69+AD69+AF69</f>
        <v>32</v>
      </c>
      <c r="J69" s="463">
        <f>W69+Y69+AA69+AC69+AE69+AG69</f>
        <v>162</v>
      </c>
      <c r="K69" s="464">
        <f>J69-L69-M69</f>
        <v>65</v>
      </c>
      <c r="L69" s="465">
        <v>77</v>
      </c>
      <c r="M69" s="466">
        <v>20</v>
      </c>
      <c r="N69" s="467"/>
      <c r="O69" s="460"/>
      <c r="P69" s="468"/>
      <c r="Q69" s="469"/>
      <c r="R69" s="470"/>
      <c r="S69" s="471"/>
      <c r="T69" s="142"/>
      <c r="U69" s="142"/>
      <c r="V69" s="472"/>
      <c r="W69" s="470"/>
      <c r="X69" s="467"/>
      <c r="Y69" s="460"/>
      <c r="Z69" s="468"/>
      <c r="AA69" s="470"/>
      <c r="AB69" s="467"/>
      <c r="AC69" s="460"/>
      <c r="AD69" s="468">
        <v>16</v>
      </c>
      <c r="AE69" s="470">
        <v>80</v>
      </c>
      <c r="AF69" s="467">
        <v>16</v>
      </c>
      <c r="AG69" s="460">
        <v>82</v>
      </c>
    </row>
    <row r="70" spans="1:33" ht="15.75">
      <c r="A70" s="42" t="s">
        <v>117</v>
      </c>
      <c r="B70" s="329" t="s">
        <v>109</v>
      </c>
      <c r="C70" s="487"/>
      <c r="D70" s="176"/>
      <c r="E70" s="536">
        <v>8</v>
      </c>
      <c r="F70" s="24"/>
      <c r="G70" s="122"/>
      <c r="H70" s="380">
        <f>O70</f>
        <v>72</v>
      </c>
      <c r="I70" s="426"/>
      <c r="J70" s="24"/>
      <c r="K70" s="24"/>
      <c r="L70" s="24"/>
      <c r="M70" s="58"/>
      <c r="N70" s="100"/>
      <c r="O70" s="110">
        <f>W70+Y70+AA70+AC70+AE70+AG70</f>
        <v>72</v>
      </c>
      <c r="P70" s="50"/>
      <c r="Q70" s="24"/>
      <c r="R70" s="58"/>
      <c r="S70" s="380"/>
      <c r="T70" s="376"/>
      <c r="U70" s="376"/>
      <c r="V70" s="347"/>
      <c r="W70" s="58"/>
      <c r="X70" s="100"/>
      <c r="Y70" s="110"/>
      <c r="Z70" s="50"/>
      <c r="AA70" s="58"/>
      <c r="AB70" s="100"/>
      <c r="AC70" s="110"/>
      <c r="AD70" s="50"/>
      <c r="AE70" s="58"/>
      <c r="AF70" s="100"/>
      <c r="AG70" s="101">
        <v>72</v>
      </c>
    </row>
    <row r="71" spans="1:33" ht="16.5" thickBot="1">
      <c r="A71" s="37" t="s">
        <v>318</v>
      </c>
      <c r="B71" s="167" t="s">
        <v>279</v>
      </c>
      <c r="C71" s="531">
        <v>8</v>
      </c>
      <c r="D71" s="177"/>
      <c r="E71" s="91"/>
      <c r="F71" s="454"/>
      <c r="G71" s="111"/>
      <c r="H71" s="434">
        <f>I71+J71+R71+P71+Q71</f>
        <v>12</v>
      </c>
      <c r="I71" s="425"/>
      <c r="J71" s="27"/>
      <c r="K71" s="27"/>
      <c r="L71" s="27"/>
      <c r="M71" s="39"/>
      <c r="N71" s="105"/>
      <c r="O71" s="112"/>
      <c r="P71" s="538">
        <v>4</v>
      </c>
      <c r="Q71" s="539">
        <v>2</v>
      </c>
      <c r="R71" s="540">
        <v>6</v>
      </c>
      <c r="S71" s="382"/>
      <c r="T71" s="385"/>
      <c r="U71" s="385"/>
      <c r="V71" s="44"/>
      <c r="W71" s="39"/>
      <c r="X71" s="105"/>
      <c r="Y71" s="112"/>
      <c r="Z71" s="26"/>
      <c r="AA71" s="39"/>
      <c r="AB71" s="105"/>
      <c r="AC71" s="112"/>
      <c r="AD71" s="26"/>
      <c r="AE71" s="39"/>
      <c r="AF71" s="105"/>
      <c r="AG71" s="106"/>
    </row>
    <row r="72" spans="1:33" s="46" customFormat="1" ht="48.75" customHeight="1" thickBot="1">
      <c r="A72" s="75" t="s">
        <v>118</v>
      </c>
      <c r="B72" s="165" t="s">
        <v>333</v>
      </c>
      <c r="C72" s="178">
        <v>2</v>
      </c>
      <c r="D72" s="76"/>
      <c r="E72" s="89">
        <v>4</v>
      </c>
      <c r="F72" s="73"/>
      <c r="G72" s="94">
        <v>4</v>
      </c>
      <c r="H72" s="127">
        <f>H73+H74+H75+H76+H77+H78+H80+H79</f>
        <v>446</v>
      </c>
      <c r="I72" s="84">
        <f t="shared" ref="I72:O72" si="46">I73+I74+I75+I76+I77+I78+I79+I80</f>
        <v>28</v>
      </c>
      <c r="J72" s="73">
        <f t="shared" si="46"/>
        <v>184</v>
      </c>
      <c r="K72" s="73">
        <f t="shared" si="46"/>
        <v>130</v>
      </c>
      <c r="L72" s="73">
        <f t="shared" si="46"/>
        <v>54</v>
      </c>
      <c r="M72" s="85">
        <f t="shared" si="46"/>
        <v>0</v>
      </c>
      <c r="N72" s="121">
        <f t="shared" si="46"/>
        <v>144</v>
      </c>
      <c r="O72" s="94">
        <f t="shared" si="46"/>
        <v>72</v>
      </c>
      <c r="P72" s="84">
        <f>P73+P74+P75+P76+P77+P78+P80+P79</f>
        <v>2</v>
      </c>
      <c r="Q72" s="73">
        <f>Q73+Q74+Q75+Q76+Q77+Q78+Q80+Q79</f>
        <v>4</v>
      </c>
      <c r="R72" s="85">
        <f>R73+R74+R75+R76+R77+R78+R80+R79</f>
        <v>12</v>
      </c>
      <c r="S72" s="127">
        <f t="shared" ref="S72:AG72" si="47">S73+S74+S75+S76+S77+S78+S80+S79</f>
        <v>0</v>
      </c>
      <c r="T72" s="127">
        <f t="shared" si="47"/>
        <v>0</v>
      </c>
      <c r="U72" s="127">
        <f t="shared" si="47"/>
        <v>0</v>
      </c>
      <c r="V72" s="84">
        <f t="shared" si="47"/>
        <v>0</v>
      </c>
      <c r="W72" s="85">
        <f t="shared" si="47"/>
        <v>0</v>
      </c>
      <c r="X72" s="121">
        <f t="shared" ref="X72:AC72" si="48">X73+X74+X75+X76+X77+X78+X80+X79</f>
        <v>8</v>
      </c>
      <c r="Y72" s="94">
        <f t="shared" si="48"/>
        <v>136</v>
      </c>
      <c r="Z72" s="84">
        <f t="shared" si="48"/>
        <v>16</v>
      </c>
      <c r="AA72" s="85">
        <f t="shared" si="48"/>
        <v>94</v>
      </c>
      <c r="AB72" s="121">
        <f t="shared" si="48"/>
        <v>4</v>
      </c>
      <c r="AC72" s="94">
        <f t="shared" si="48"/>
        <v>170</v>
      </c>
      <c r="AD72" s="84">
        <f t="shared" si="47"/>
        <v>0</v>
      </c>
      <c r="AE72" s="85">
        <f t="shared" si="47"/>
        <v>0</v>
      </c>
      <c r="AF72" s="121">
        <f t="shared" si="47"/>
        <v>0</v>
      </c>
      <c r="AG72" s="94">
        <f t="shared" si="47"/>
        <v>0</v>
      </c>
    </row>
    <row r="73" spans="1:33" ht="15.75">
      <c r="A73" s="235" t="s">
        <v>119</v>
      </c>
      <c r="B73" s="236" t="s">
        <v>262</v>
      </c>
      <c r="C73" s="237"/>
      <c r="D73" s="238"/>
      <c r="E73" s="239">
        <v>6</v>
      </c>
      <c r="F73" s="240"/>
      <c r="G73" s="241">
        <v>4.5</v>
      </c>
      <c r="H73" s="436">
        <f>I73+J73+P73+Q73+R73</f>
        <v>106</v>
      </c>
      <c r="I73" s="343">
        <f>V73+X73+Z73+AB73+AD73+AF73</f>
        <v>14</v>
      </c>
      <c r="J73" s="242">
        <f>W73+Y73+AA73+AC73+AE73+AG73</f>
        <v>92</v>
      </c>
      <c r="K73" s="330">
        <f>J73-L73</f>
        <v>80</v>
      </c>
      <c r="L73" s="331">
        <v>12</v>
      </c>
      <c r="M73" s="243"/>
      <c r="N73" s="244"/>
      <c r="O73" s="241"/>
      <c r="P73" s="245"/>
      <c r="Q73" s="331"/>
      <c r="R73" s="243"/>
      <c r="S73" s="392"/>
      <c r="T73" s="386"/>
      <c r="U73" s="386"/>
      <c r="V73" s="370"/>
      <c r="W73" s="243"/>
      <c r="X73" s="244">
        <v>4</v>
      </c>
      <c r="Y73" s="241">
        <v>32</v>
      </c>
      <c r="Z73" s="245">
        <v>8</v>
      </c>
      <c r="AA73" s="243">
        <v>48</v>
      </c>
      <c r="AB73" s="244">
        <v>2</v>
      </c>
      <c r="AC73" s="241">
        <v>12</v>
      </c>
      <c r="AD73" s="245"/>
      <c r="AE73" s="243"/>
      <c r="AF73" s="244"/>
      <c r="AG73" s="246"/>
    </row>
    <row r="74" spans="1:33" ht="18.600000000000001" customHeight="1">
      <c r="A74" s="261" t="s">
        <v>120</v>
      </c>
      <c r="B74" s="293" t="s">
        <v>276</v>
      </c>
      <c r="C74" s="262"/>
      <c r="D74" s="263"/>
      <c r="E74" s="264">
        <v>6</v>
      </c>
      <c r="F74" s="265"/>
      <c r="G74" s="266">
        <v>4.5</v>
      </c>
      <c r="H74" s="436">
        <f>I74+J74+P74+Q74+R74</f>
        <v>106</v>
      </c>
      <c r="I74" s="344">
        <f>V74+X74+Z74+AB74+AD74+AF74</f>
        <v>14</v>
      </c>
      <c r="J74" s="267">
        <f>W74+Y74+AA74+AC74+AE74+AG74</f>
        <v>92</v>
      </c>
      <c r="K74" s="312">
        <f>J74-L74</f>
        <v>50</v>
      </c>
      <c r="L74" s="275">
        <v>42</v>
      </c>
      <c r="M74" s="268"/>
      <c r="N74" s="270"/>
      <c r="O74" s="266"/>
      <c r="P74" s="271"/>
      <c r="Q74" s="275"/>
      <c r="R74" s="268"/>
      <c r="S74" s="393"/>
      <c r="T74" s="387"/>
      <c r="U74" s="387"/>
      <c r="V74" s="371"/>
      <c r="W74" s="268"/>
      <c r="X74" s="270">
        <v>4</v>
      </c>
      <c r="Y74" s="266">
        <v>32</v>
      </c>
      <c r="Z74" s="271">
        <v>8</v>
      </c>
      <c r="AA74" s="268">
        <v>46</v>
      </c>
      <c r="AB74" s="270">
        <v>2</v>
      </c>
      <c r="AC74" s="266">
        <v>14</v>
      </c>
      <c r="AD74" s="271"/>
      <c r="AE74" s="268"/>
      <c r="AF74" s="270"/>
      <c r="AG74" s="272"/>
    </row>
    <row r="75" spans="1:33" s="56" customFormat="1" ht="31.5">
      <c r="A75" s="247" t="s">
        <v>263</v>
      </c>
      <c r="B75" s="248" t="s">
        <v>264</v>
      </c>
      <c r="C75" s="249"/>
      <c r="D75" s="250"/>
      <c r="E75" s="251">
        <v>4</v>
      </c>
      <c r="F75" s="252"/>
      <c r="G75" s="253"/>
      <c r="H75" s="394">
        <f>N75</f>
        <v>72</v>
      </c>
      <c r="I75" s="427"/>
      <c r="J75" s="254"/>
      <c r="K75" s="254"/>
      <c r="L75" s="254"/>
      <c r="M75" s="255"/>
      <c r="N75" s="257">
        <f>W75+Y75+AA75+AC75+AE75+AG75</f>
        <v>72</v>
      </c>
      <c r="O75" s="256"/>
      <c r="P75" s="258"/>
      <c r="Q75" s="254"/>
      <c r="R75" s="255"/>
      <c r="S75" s="394"/>
      <c r="T75" s="388"/>
      <c r="U75" s="388"/>
      <c r="V75" s="372"/>
      <c r="W75" s="255"/>
      <c r="X75" s="257"/>
      <c r="Y75" s="256">
        <v>72</v>
      </c>
      <c r="Z75" s="258"/>
      <c r="AA75" s="255"/>
      <c r="AB75" s="257"/>
      <c r="AC75" s="256"/>
      <c r="AD75" s="258"/>
      <c r="AE75" s="255"/>
      <c r="AF75" s="257"/>
      <c r="AG75" s="259"/>
    </row>
    <row r="76" spans="1:33" s="56" customFormat="1" ht="23.25" customHeight="1">
      <c r="A76" s="273" t="s">
        <v>265</v>
      </c>
      <c r="B76" s="293" t="s">
        <v>277</v>
      </c>
      <c r="C76" s="262"/>
      <c r="D76" s="263"/>
      <c r="E76" s="264">
        <v>6</v>
      </c>
      <c r="F76" s="265"/>
      <c r="G76" s="269"/>
      <c r="H76" s="393">
        <f>N76</f>
        <v>72</v>
      </c>
      <c r="I76" s="428"/>
      <c r="J76" s="275"/>
      <c r="K76" s="275"/>
      <c r="L76" s="275"/>
      <c r="M76" s="268"/>
      <c r="N76" s="270">
        <f>W76+Y76+AA76+AC76+AE76+AG76</f>
        <v>72</v>
      </c>
      <c r="O76" s="266"/>
      <c r="P76" s="271"/>
      <c r="Q76" s="275"/>
      <c r="R76" s="268"/>
      <c r="S76" s="393"/>
      <c r="T76" s="387"/>
      <c r="U76" s="387"/>
      <c r="V76" s="371"/>
      <c r="W76" s="268"/>
      <c r="X76" s="270"/>
      <c r="Y76" s="266"/>
      <c r="Z76" s="271"/>
      <c r="AA76" s="268"/>
      <c r="AB76" s="270"/>
      <c r="AC76" s="266">
        <v>72</v>
      </c>
      <c r="AD76" s="271"/>
      <c r="AE76" s="268"/>
      <c r="AF76" s="270"/>
      <c r="AG76" s="272"/>
    </row>
    <row r="77" spans="1:33" s="56" customFormat="1" ht="31.5">
      <c r="A77" s="260" t="s">
        <v>267</v>
      </c>
      <c r="B77" s="248" t="s">
        <v>266</v>
      </c>
      <c r="C77" s="249"/>
      <c r="D77" s="250"/>
      <c r="E77" s="251" t="s">
        <v>340</v>
      </c>
      <c r="F77" s="252"/>
      <c r="G77" s="253"/>
      <c r="H77" s="394">
        <f>O77</f>
        <v>36</v>
      </c>
      <c r="I77" s="427"/>
      <c r="J77" s="254"/>
      <c r="K77" s="254"/>
      <c r="L77" s="254"/>
      <c r="M77" s="255"/>
      <c r="N77" s="257"/>
      <c r="O77" s="256">
        <f>W77+Y77+AA77+AC77+AE77+AG77</f>
        <v>36</v>
      </c>
      <c r="P77" s="258"/>
      <c r="Q77" s="254"/>
      <c r="R77" s="255"/>
      <c r="S77" s="394"/>
      <c r="T77" s="388"/>
      <c r="U77" s="388"/>
      <c r="V77" s="372"/>
      <c r="W77" s="255"/>
      <c r="X77" s="257"/>
      <c r="Y77" s="256"/>
      <c r="Z77" s="258"/>
      <c r="AA77" s="255"/>
      <c r="AB77" s="257"/>
      <c r="AC77" s="256">
        <v>36</v>
      </c>
      <c r="AD77" s="258"/>
      <c r="AE77" s="255"/>
      <c r="AF77" s="257"/>
      <c r="AG77" s="259"/>
    </row>
    <row r="78" spans="1:33" s="56" customFormat="1" ht="31.5">
      <c r="A78" s="273" t="s">
        <v>268</v>
      </c>
      <c r="B78" s="274" t="s">
        <v>278</v>
      </c>
      <c r="C78" s="262"/>
      <c r="D78" s="263"/>
      <c r="E78" s="264" t="s">
        <v>340</v>
      </c>
      <c r="F78" s="265"/>
      <c r="G78" s="269"/>
      <c r="H78" s="393">
        <f>O78</f>
        <v>36</v>
      </c>
      <c r="I78" s="428"/>
      <c r="J78" s="275"/>
      <c r="K78" s="275"/>
      <c r="L78" s="275"/>
      <c r="M78" s="268"/>
      <c r="N78" s="270"/>
      <c r="O78" s="266">
        <f>W78+Y78+AA78+AC78+AE78+AG78</f>
        <v>36</v>
      </c>
      <c r="P78" s="271"/>
      <c r="Q78" s="275"/>
      <c r="R78" s="268"/>
      <c r="S78" s="393"/>
      <c r="T78" s="387"/>
      <c r="U78" s="387"/>
      <c r="V78" s="371"/>
      <c r="W78" s="268"/>
      <c r="X78" s="270"/>
      <c r="Y78" s="266"/>
      <c r="Z78" s="271"/>
      <c r="AA78" s="268"/>
      <c r="AB78" s="270"/>
      <c r="AC78" s="266">
        <v>36</v>
      </c>
      <c r="AD78" s="271"/>
      <c r="AE78" s="268"/>
      <c r="AF78" s="270"/>
      <c r="AG78" s="272"/>
    </row>
    <row r="79" spans="1:33" s="56" customFormat="1" ht="34.5" customHeight="1">
      <c r="A79" s="286" t="s">
        <v>319</v>
      </c>
      <c r="B79" s="287" t="s">
        <v>282</v>
      </c>
      <c r="C79" s="288">
        <v>6</v>
      </c>
      <c r="D79" s="289"/>
      <c r="E79" s="290"/>
      <c r="F79" s="291"/>
      <c r="G79" s="292"/>
      <c r="H79" s="394">
        <f>P79+Q79+R79</f>
        <v>9</v>
      </c>
      <c r="I79" s="427"/>
      <c r="J79" s="254"/>
      <c r="K79" s="254"/>
      <c r="L79" s="254"/>
      <c r="M79" s="255"/>
      <c r="N79" s="257"/>
      <c r="O79" s="256"/>
      <c r="P79" s="550">
        <v>1</v>
      </c>
      <c r="Q79" s="525">
        <v>2</v>
      </c>
      <c r="R79" s="551">
        <v>6</v>
      </c>
      <c r="S79" s="394"/>
      <c r="T79" s="388"/>
      <c r="U79" s="388"/>
      <c r="V79" s="372"/>
      <c r="W79" s="255"/>
      <c r="X79" s="257"/>
      <c r="Y79" s="256"/>
      <c r="Z79" s="258"/>
      <c r="AA79" s="255"/>
      <c r="AB79" s="257"/>
      <c r="AC79" s="256"/>
      <c r="AD79" s="258"/>
      <c r="AE79" s="255"/>
      <c r="AF79" s="257"/>
      <c r="AG79" s="259"/>
    </row>
    <row r="80" spans="1:33" s="56" customFormat="1" ht="36.950000000000003" customHeight="1" thickBot="1">
      <c r="A80" s="277" t="s">
        <v>320</v>
      </c>
      <c r="B80" s="278" t="s">
        <v>283</v>
      </c>
      <c r="C80" s="279">
        <v>6</v>
      </c>
      <c r="D80" s="280"/>
      <c r="E80" s="281"/>
      <c r="F80" s="282"/>
      <c r="G80" s="283"/>
      <c r="H80" s="283">
        <f>P80+Q80+R80</f>
        <v>9</v>
      </c>
      <c r="I80" s="429"/>
      <c r="J80" s="332"/>
      <c r="K80" s="332"/>
      <c r="L80" s="332"/>
      <c r="M80" s="276"/>
      <c r="N80" s="355"/>
      <c r="O80" s="284"/>
      <c r="P80" s="544">
        <v>1</v>
      </c>
      <c r="Q80" s="545">
        <v>2</v>
      </c>
      <c r="R80" s="546">
        <v>6</v>
      </c>
      <c r="S80" s="395"/>
      <c r="T80" s="389"/>
      <c r="U80" s="389"/>
      <c r="V80" s="373"/>
      <c r="W80" s="276"/>
      <c r="X80" s="355"/>
      <c r="Y80" s="284"/>
      <c r="Z80" s="345"/>
      <c r="AA80" s="276"/>
      <c r="AB80" s="355"/>
      <c r="AC80" s="284"/>
      <c r="AD80" s="345"/>
      <c r="AE80" s="276"/>
      <c r="AF80" s="355"/>
      <c r="AG80" s="285"/>
    </row>
    <row r="81" spans="1:36" s="46" customFormat="1" ht="32.25" thickBot="1">
      <c r="A81" s="92" t="s">
        <v>73</v>
      </c>
      <c r="B81" s="159" t="s">
        <v>17</v>
      </c>
      <c r="C81" s="178"/>
      <c r="D81" s="180"/>
      <c r="E81" s="537">
        <v>8</v>
      </c>
      <c r="F81" s="89"/>
      <c r="G81" s="181"/>
      <c r="H81" s="127">
        <v>144</v>
      </c>
      <c r="I81" s="430"/>
      <c r="J81" s="73"/>
      <c r="K81" s="74"/>
      <c r="L81" s="85"/>
      <c r="M81" s="77"/>
      <c r="N81" s="173"/>
      <c r="O81" s="94">
        <v>144</v>
      </c>
      <c r="P81" s="74"/>
      <c r="Q81" s="85"/>
      <c r="R81" s="77"/>
      <c r="S81" s="396"/>
      <c r="T81" s="390"/>
      <c r="U81" s="390"/>
      <c r="V81" s="172"/>
      <c r="W81" s="125"/>
      <c r="X81" s="362"/>
      <c r="Y81" s="125"/>
      <c r="Z81" s="139"/>
      <c r="AA81" s="94"/>
      <c r="AB81" s="138"/>
      <c r="AC81" s="94"/>
      <c r="AD81" s="74"/>
      <c r="AE81" s="94"/>
      <c r="AF81" s="138"/>
      <c r="AG81" s="94">
        <v>144</v>
      </c>
    </row>
    <row r="82" spans="1:36" s="46" customFormat="1" ht="32.25" thickBot="1">
      <c r="A82" s="75" t="s">
        <v>74</v>
      </c>
      <c r="B82" s="159" t="s">
        <v>324</v>
      </c>
      <c r="C82" s="178"/>
      <c r="D82" s="89"/>
      <c r="E82" s="89"/>
      <c r="F82" s="89"/>
      <c r="G82" s="181"/>
      <c r="H82" s="127">
        <v>216</v>
      </c>
      <c r="I82" s="430"/>
      <c r="J82" s="73"/>
      <c r="K82" s="139"/>
      <c r="L82" s="95"/>
      <c r="M82" s="93"/>
      <c r="N82" s="152"/>
      <c r="O82" s="125"/>
      <c r="P82" s="139"/>
      <c r="Q82" s="95"/>
      <c r="R82" s="93"/>
      <c r="S82" s="396">
        <v>216</v>
      </c>
      <c r="T82" s="390"/>
      <c r="U82" s="390"/>
      <c r="V82" s="172"/>
      <c r="W82" s="125"/>
      <c r="X82" s="362"/>
      <c r="Y82" s="125"/>
      <c r="Z82" s="139"/>
      <c r="AA82" s="94"/>
      <c r="AB82" s="138"/>
      <c r="AC82" s="94"/>
      <c r="AD82" s="74"/>
      <c r="AE82" s="94"/>
      <c r="AF82" s="138"/>
      <c r="AG82" s="94">
        <v>216</v>
      </c>
    </row>
    <row r="83" spans="1:36" ht="26.25" customHeight="1">
      <c r="A83" s="630"/>
      <c r="B83" s="630"/>
      <c r="C83" s="630"/>
      <c r="D83" s="630"/>
      <c r="E83" s="630"/>
      <c r="F83" s="630"/>
      <c r="G83" s="630"/>
      <c r="H83" s="630"/>
      <c r="I83" s="630"/>
      <c r="J83" s="630"/>
      <c r="K83" s="630"/>
      <c r="L83" s="630"/>
      <c r="M83" s="631"/>
      <c r="N83" s="639" t="s">
        <v>75</v>
      </c>
      <c r="O83" s="640"/>
      <c r="P83" s="640"/>
      <c r="Q83" s="640"/>
      <c r="R83" s="640"/>
      <c r="S83" s="641"/>
      <c r="T83" s="142">
        <f t="shared" ref="T83:AG83" si="49">T9</f>
        <v>612</v>
      </c>
      <c r="U83" s="142">
        <f t="shared" si="49"/>
        <v>792</v>
      </c>
      <c r="V83" s="416">
        <f t="shared" si="49"/>
        <v>84</v>
      </c>
      <c r="W83" s="151">
        <f t="shared" si="49"/>
        <v>492</v>
      </c>
      <c r="X83" s="416">
        <f t="shared" si="49"/>
        <v>94</v>
      </c>
      <c r="Y83" s="151">
        <f t="shared" si="49"/>
        <v>554</v>
      </c>
      <c r="Z83" s="416">
        <f t="shared" si="49"/>
        <v>80</v>
      </c>
      <c r="AA83" s="151">
        <f t="shared" si="49"/>
        <v>496</v>
      </c>
      <c r="AB83" s="416">
        <f t="shared" si="49"/>
        <v>76</v>
      </c>
      <c r="AC83" s="151">
        <f t="shared" si="49"/>
        <v>464</v>
      </c>
      <c r="AD83" s="416">
        <f t="shared" si="49"/>
        <v>66</v>
      </c>
      <c r="AE83" s="151">
        <f t="shared" si="49"/>
        <v>366</v>
      </c>
      <c r="AF83" s="416">
        <f t="shared" si="49"/>
        <v>38</v>
      </c>
      <c r="AG83" s="151">
        <f t="shared" si="49"/>
        <v>214</v>
      </c>
      <c r="AJ83" s="29">
        <f>T83+U83+W83+Y83+AA83+AC83+AE83+AG83+V83+X83+Z83+AB83+AD83+AF83</f>
        <v>4428</v>
      </c>
    </row>
    <row r="84" spans="1:36" ht="37.5" customHeight="1">
      <c r="A84" s="632"/>
      <c r="B84" s="632"/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3"/>
      <c r="N84" s="627" t="s">
        <v>76</v>
      </c>
      <c r="O84" s="628"/>
      <c r="P84" s="628"/>
      <c r="Q84" s="628"/>
      <c r="R84" s="628"/>
      <c r="S84" s="629"/>
      <c r="T84" s="381"/>
      <c r="U84" s="381">
        <f>P12+Q12+R12+P13+Q13+R13+P14+Q14+R14+P15+Q15+R15+P22+Q22+R22</f>
        <v>72</v>
      </c>
      <c r="V84" s="25"/>
      <c r="W84" s="30">
        <f>P34+Q34+R34</f>
        <v>36</v>
      </c>
      <c r="X84" s="298"/>
      <c r="Y84" s="297">
        <f>P38+Q38+P40+Q40+P41+Q41+P47+Q47+R38+R40+R41+R47</f>
        <v>36</v>
      </c>
      <c r="Z84" s="25"/>
      <c r="AA84" s="30">
        <f>P44+Q44+R44</f>
        <v>36</v>
      </c>
      <c r="AB84" s="298"/>
      <c r="AC84" s="297">
        <f>R56+R61+R79+R80+P56+Q56+P61+Q61+P79+Q79+P80+Q80</f>
        <v>36</v>
      </c>
      <c r="AD84" s="25"/>
      <c r="AE84" s="30"/>
      <c r="AF84" s="298"/>
      <c r="AG84" s="297">
        <f>R63+R67+R71+P63+Q63+P67+Q67+P71+Q71</f>
        <v>36</v>
      </c>
      <c r="AJ84" s="29">
        <f>U84+W84+Y84+AA84+AC84+AE84+AG84</f>
        <v>252</v>
      </c>
    </row>
    <row r="85" spans="1:36" ht="15.75">
      <c r="A85" s="632"/>
      <c r="B85" s="632"/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3"/>
      <c r="N85" s="627" t="s">
        <v>77</v>
      </c>
      <c r="O85" s="628"/>
      <c r="P85" s="628"/>
      <c r="Q85" s="628"/>
      <c r="R85" s="628"/>
      <c r="S85" s="629"/>
      <c r="T85" s="381">
        <f>T59+T65+T75+T76</f>
        <v>0</v>
      </c>
      <c r="U85" s="381">
        <f>U59+U65+U75+U76</f>
        <v>0</v>
      </c>
      <c r="V85" s="25"/>
      <c r="W85" s="30">
        <f>W59+W65+W75+W76</f>
        <v>0</v>
      </c>
      <c r="X85" s="298"/>
      <c r="Y85" s="297">
        <f>Y59+Y65+Y75+Y76</f>
        <v>180</v>
      </c>
      <c r="Z85" s="25"/>
      <c r="AA85" s="30">
        <f>AA59+AA65+AA75+AA76</f>
        <v>0</v>
      </c>
      <c r="AB85" s="298"/>
      <c r="AC85" s="297">
        <f>AC59+AC65+AC75+AC76</f>
        <v>144</v>
      </c>
      <c r="AD85" s="25"/>
      <c r="AE85" s="30">
        <f>AE59+AE65+AE75+AE76</f>
        <v>180</v>
      </c>
      <c r="AF85" s="298"/>
      <c r="AG85" s="297">
        <f>AG59+AG65+AG75+AG76</f>
        <v>0</v>
      </c>
      <c r="AH85" s="29">
        <f>T85+U85+W85+Y85+AA85+AC85+AE85+AG85</f>
        <v>504</v>
      </c>
      <c r="AI85" s="29">
        <f>AH85/36</f>
        <v>14</v>
      </c>
    </row>
    <row r="86" spans="1:36" ht="37.5" customHeight="1">
      <c r="A86" s="632"/>
      <c r="B86" s="632"/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633"/>
      <c r="N86" s="627" t="s">
        <v>216</v>
      </c>
      <c r="O86" s="628"/>
      <c r="P86" s="628"/>
      <c r="Q86" s="628"/>
      <c r="R86" s="628"/>
      <c r="S86" s="629"/>
      <c r="T86" s="381">
        <f>T60+T66+T70+T77+T78</f>
        <v>0</v>
      </c>
      <c r="U86" s="381">
        <f>U60+U66+U70+U77+U78</f>
        <v>0</v>
      </c>
      <c r="V86" s="25"/>
      <c r="W86" s="30">
        <f>W60+W66+W70+W77+W78</f>
        <v>0</v>
      </c>
      <c r="X86" s="298"/>
      <c r="Y86" s="297">
        <f>Y60+Y66+Y70+Y77+Y78</f>
        <v>0</v>
      </c>
      <c r="Z86" s="25"/>
      <c r="AA86" s="30">
        <f>AA60+AA66+AA70+AA77+AA78</f>
        <v>0</v>
      </c>
      <c r="AB86" s="298"/>
      <c r="AC86" s="297">
        <f>AC60+AC66+AC70+AC77+AC78</f>
        <v>180</v>
      </c>
      <c r="AD86" s="25"/>
      <c r="AE86" s="30">
        <f>AE60+AE66+AE70+AE77+AE78</f>
        <v>0</v>
      </c>
      <c r="AF86" s="298"/>
      <c r="AG86" s="297">
        <f>AG60+AG66+AG70+AG77+AG78</f>
        <v>216</v>
      </c>
      <c r="AH86" s="29">
        <f t="shared" ref="AH86:AH87" si="50">T86+U86+W86+Y86+AA86+AC86+AE86+AG86</f>
        <v>396</v>
      </c>
      <c r="AI86" s="29">
        <f t="shared" ref="AI86:AI87" si="51">AH86/36</f>
        <v>11</v>
      </c>
    </row>
    <row r="87" spans="1:36" ht="37.5" customHeight="1">
      <c r="A87" s="632"/>
      <c r="B87" s="632"/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3"/>
      <c r="N87" s="627" t="s">
        <v>217</v>
      </c>
      <c r="O87" s="628"/>
      <c r="P87" s="628"/>
      <c r="Q87" s="628"/>
      <c r="R87" s="628"/>
      <c r="S87" s="629"/>
      <c r="T87" s="381"/>
      <c r="U87" s="381"/>
      <c r="V87" s="25"/>
      <c r="W87" s="30"/>
      <c r="X87" s="298"/>
      <c r="Y87" s="297"/>
      <c r="Z87" s="25"/>
      <c r="AA87" s="30"/>
      <c r="AB87" s="298"/>
      <c r="AC87" s="297"/>
      <c r="AD87" s="25"/>
      <c r="AE87" s="30"/>
      <c r="AF87" s="298"/>
      <c r="AG87" s="297">
        <f>AG81</f>
        <v>144</v>
      </c>
      <c r="AH87" s="29">
        <f t="shared" si="50"/>
        <v>144</v>
      </c>
      <c r="AI87" s="29">
        <f t="shared" si="51"/>
        <v>4</v>
      </c>
    </row>
    <row r="88" spans="1:36" ht="15.75">
      <c r="A88" s="632"/>
      <c r="B88" s="632"/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633"/>
      <c r="N88" s="627" t="s">
        <v>78</v>
      </c>
      <c r="O88" s="628"/>
      <c r="P88" s="628"/>
      <c r="Q88" s="628"/>
      <c r="R88" s="628"/>
      <c r="S88" s="629"/>
      <c r="T88" s="381"/>
      <c r="U88" s="381">
        <v>4</v>
      </c>
      <c r="V88" s="25"/>
      <c r="W88" s="268">
        <v>1</v>
      </c>
      <c r="X88" s="298"/>
      <c r="Y88" s="511">
        <v>4</v>
      </c>
      <c r="Z88" s="25"/>
      <c r="AA88" s="515">
        <v>1</v>
      </c>
      <c r="AB88" s="298"/>
      <c r="AC88" s="520">
        <v>4</v>
      </c>
      <c r="AD88" s="25"/>
      <c r="AE88" s="526"/>
      <c r="AF88" s="298"/>
      <c r="AG88" s="530">
        <v>3</v>
      </c>
    </row>
    <row r="89" spans="1:36" ht="28.5" customHeight="1">
      <c r="A89" s="632"/>
      <c r="B89" s="632"/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633"/>
      <c r="N89" s="627" t="s">
        <v>222</v>
      </c>
      <c r="O89" s="628"/>
      <c r="P89" s="628"/>
      <c r="Q89" s="628"/>
      <c r="R89" s="628"/>
      <c r="S89" s="629"/>
      <c r="T89" s="381"/>
      <c r="U89" s="381">
        <v>6</v>
      </c>
      <c r="V89" s="25"/>
      <c r="W89" s="268">
        <v>5</v>
      </c>
      <c r="X89" s="455"/>
      <c r="Y89" s="511">
        <v>5</v>
      </c>
      <c r="Z89" s="190"/>
      <c r="AA89" s="515">
        <v>3</v>
      </c>
      <c r="AB89" s="455"/>
      <c r="AC89" s="520">
        <v>7</v>
      </c>
      <c r="AD89" s="190"/>
      <c r="AE89" s="526">
        <v>4</v>
      </c>
      <c r="AF89" s="455"/>
      <c r="AG89" s="530">
        <v>6</v>
      </c>
    </row>
    <row r="90" spans="1:36" ht="35.25" customHeight="1">
      <c r="A90" s="632"/>
      <c r="B90" s="632"/>
      <c r="C90" s="632"/>
      <c r="D90" s="632"/>
      <c r="E90" s="632"/>
      <c r="F90" s="632"/>
      <c r="G90" s="632"/>
      <c r="H90" s="632"/>
      <c r="I90" s="632"/>
      <c r="J90" s="632"/>
      <c r="K90" s="632"/>
      <c r="L90" s="632"/>
      <c r="M90" s="633"/>
      <c r="N90" s="642" t="s">
        <v>280</v>
      </c>
      <c r="O90" s="643"/>
      <c r="P90" s="643"/>
      <c r="Q90" s="643"/>
      <c r="R90" s="643"/>
      <c r="S90" s="643"/>
      <c r="T90" s="381"/>
      <c r="U90" s="381" t="s">
        <v>310</v>
      </c>
      <c r="V90" s="25"/>
      <c r="W90" s="234"/>
      <c r="X90" s="227"/>
      <c r="Y90" s="194"/>
      <c r="Z90" s="190"/>
      <c r="AA90" s="30"/>
      <c r="AB90" s="298"/>
      <c r="AC90" s="297"/>
      <c r="AD90" s="25"/>
      <c r="AE90" s="526">
        <v>1</v>
      </c>
      <c r="AF90" s="298"/>
      <c r="AG90" s="530">
        <v>1</v>
      </c>
    </row>
    <row r="91" spans="1:36" ht="27.75" customHeight="1" thickBot="1">
      <c r="A91" s="632"/>
      <c r="B91" s="632"/>
      <c r="C91" s="632"/>
      <c r="D91" s="632"/>
      <c r="E91" s="632"/>
      <c r="F91" s="632"/>
      <c r="G91" s="632"/>
      <c r="H91" s="632"/>
      <c r="I91" s="632"/>
      <c r="J91" s="632"/>
      <c r="K91" s="632"/>
      <c r="L91" s="632"/>
      <c r="M91" s="633"/>
      <c r="N91" s="636" t="s">
        <v>87</v>
      </c>
      <c r="O91" s="637"/>
      <c r="P91" s="637"/>
      <c r="Q91" s="637"/>
      <c r="R91" s="637"/>
      <c r="S91" s="638"/>
      <c r="T91" s="391">
        <v>6</v>
      </c>
      <c r="U91" s="391"/>
      <c r="V91" s="98"/>
      <c r="W91" s="96">
        <v>4</v>
      </c>
      <c r="X91" s="109"/>
      <c r="Y91" s="99">
        <v>4</v>
      </c>
      <c r="Z91" s="98"/>
      <c r="AA91" s="96">
        <v>6</v>
      </c>
      <c r="AB91" s="109"/>
      <c r="AC91" s="99">
        <v>4</v>
      </c>
      <c r="AD91" s="98"/>
      <c r="AE91" s="96">
        <v>4</v>
      </c>
      <c r="AF91" s="109"/>
      <c r="AG91" s="99"/>
    </row>
    <row r="92" spans="1:36">
      <c r="A92" s="625"/>
      <c r="B92" s="626"/>
      <c r="C92" s="626"/>
      <c r="D92" s="626"/>
      <c r="E92" s="626"/>
      <c r="F92" s="626"/>
      <c r="G92" s="626"/>
      <c r="H92" s="626"/>
      <c r="I92" s="626"/>
      <c r="J92" s="626"/>
      <c r="K92" s="626"/>
      <c r="L92" s="626"/>
      <c r="M92" s="626"/>
      <c r="N92" s="626"/>
      <c r="O92" s="626"/>
      <c r="P92" s="626"/>
      <c r="Q92" s="626"/>
      <c r="R92" s="626"/>
      <c r="S92" s="626"/>
      <c r="T92" s="626"/>
      <c r="U92" s="626"/>
      <c r="V92" s="626"/>
      <c r="W92" s="626"/>
      <c r="X92" s="626"/>
      <c r="Y92" s="626"/>
      <c r="Z92" s="626"/>
      <c r="AA92" s="626"/>
      <c r="AB92" s="626"/>
      <c r="AC92" s="626"/>
      <c r="AD92" s="294"/>
    </row>
    <row r="93" spans="1:36">
      <c r="A93" s="625"/>
      <c r="B93" s="626"/>
      <c r="C93" s="626"/>
      <c r="D93" s="626"/>
      <c r="E93" s="626"/>
      <c r="F93" s="626"/>
      <c r="G93" s="626"/>
      <c r="H93" s="626"/>
      <c r="I93" s="626"/>
      <c r="J93" s="626"/>
      <c r="K93" s="626"/>
      <c r="L93" s="626"/>
      <c r="M93" s="626"/>
      <c r="N93" s="626"/>
      <c r="O93" s="626"/>
      <c r="P93" s="626"/>
      <c r="Q93" s="626"/>
      <c r="R93" s="626"/>
      <c r="S93" s="626"/>
      <c r="T93" s="626"/>
      <c r="U93" s="626"/>
      <c r="V93" s="626"/>
      <c r="W93" s="626"/>
      <c r="X93" s="626"/>
      <c r="Y93" s="626"/>
      <c r="Z93" s="626"/>
      <c r="AA93" s="626"/>
      <c r="AB93" s="626"/>
      <c r="AC93" s="626"/>
      <c r="AD93" s="294"/>
    </row>
    <row r="94" spans="1:36">
      <c r="A94" s="625"/>
      <c r="B94" s="626"/>
      <c r="C94" s="626"/>
      <c r="D94" s="626"/>
      <c r="E94" s="626"/>
      <c r="F94" s="626"/>
      <c r="G94" s="626"/>
      <c r="H94" s="626"/>
      <c r="I94" s="626"/>
      <c r="J94" s="626"/>
      <c r="K94" s="626"/>
      <c r="L94" s="626"/>
      <c r="M94" s="626"/>
      <c r="N94" s="626"/>
      <c r="O94" s="626"/>
      <c r="P94" s="626"/>
      <c r="Q94" s="626"/>
      <c r="R94" s="626"/>
      <c r="S94" s="626"/>
      <c r="T94" s="626"/>
      <c r="U94" s="626"/>
      <c r="V94" s="626"/>
      <c r="W94" s="626"/>
      <c r="X94" s="626"/>
      <c r="Y94" s="626"/>
      <c r="Z94" s="626"/>
      <c r="AA94" s="626"/>
      <c r="AB94" s="626"/>
      <c r="AC94" s="626"/>
      <c r="AD94" s="294"/>
    </row>
    <row r="95" spans="1:36">
      <c r="A95" s="625"/>
      <c r="B95" s="626"/>
      <c r="C95" s="626"/>
      <c r="D95" s="626"/>
      <c r="E95" s="626"/>
      <c r="F95" s="626"/>
      <c r="G95" s="626"/>
      <c r="H95" s="626"/>
      <c r="I95" s="626"/>
      <c r="J95" s="626"/>
      <c r="K95" s="626"/>
      <c r="L95" s="626"/>
      <c r="M95" s="626"/>
      <c r="N95" s="626"/>
      <c r="O95" s="626"/>
      <c r="P95" s="626"/>
      <c r="Q95" s="626"/>
      <c r="R95" s="626"/>
      <c r="S95" s="626"/>
      <c r="T95" s="626"/>
      <c r="U95" s="626"/>
      <c r="V95" s="626"/>
      <c r="W95" s="626"/>
      <c r="X95" s="626"/>
      <c r="Y95" s="626"/>
      <c r="Z95" s="626"/>
      <c r="AA95" s="626"/>
      <c r="AB95" s="626"/>
      <c r="AC95" s="626"/>
      <c r="AD95" s="294"/>
    </row>
    <row r="96" spans="1:36">
      <c r="A96" s="625"/>
      <c r="B96" s="626"/>
      <c r="C96" s="626"/>
      <c r="D96" s="626"/>
      <c r="E96" s="626"/>
      <c r="F96" s="626"/>
      <c r="G96" s="626"/>
      <c r="H96" s="626"/>
      <c r="I96" s="626"/>
      <c r="J96" s="626"/>
      <c r="K96" s="626"/>
      <c r="L96" s="626"/>
      <c r="M96" s="626"/>
      <c r="N96" s="626"/>
      <c r="O96" s="626"/>
      <c r="P96" s="626"/>
      <c r="Q96" s="626"/>
      <c r="R96" s="626"/>
      <c r="S96" s="626"/>
      <c r="T96" s="626"/>
      <c r="U96" s="626"/>
      <c r="V96" s="626"/>
      <c r="W96" s="626"/>
      <c r="X96" s="626"/>
      <c r="Y96" s="626"/>
      <c r="Z96" s="626"/>
      <c r="AA96" s="626"/>
      <c r="AB96" s="626"/>
      <c r="AC96" s="626"/>
      <c r="AD96" s="294"/>
    </row>
    <row r="97" spans="1:30">
      <c r="A97" s="625"/>
      <c r="B97" s="626"/>
      <c r="C97" s="626"/>
      <c r="D97" s="626"/>
      <c r="E97" s="626"/>
      <c r="F97" s="626"/>
      <c r="G97" s="626"/>
      <c r="H97" s="626"/>
      <c r="I97" s="626"/>
      <c r="J97" s="626"/>
      <c r="K97" s="626"/>
      <c r="L97" s="626"/>
      <c r="M97" s="626"/>
      <c r="N97" s="626"/>
      <c r="O97" s="626"/>
      <c r="P97" s="626"/>
      <c r="Q97" s="626"/>
      <c r="R97" s="626"/>
      <c r="S97" s="626"/>
      <c r="T97" s="626"/>
      <c r="U97" s="626"/>
      <c r="V97" s="626"/>
      <c r="W97" s="626"/>
      <c r="X97" s="626"/>
      <c r="Y97" s="626"/>
      <c r="Z97" s="626"/>
      <c r="AA97" s="626"/>
      <c r="AB97" s="626"/>
      <c r="AC97" s="626"/>
      <c r="AD97" s="294"/>
    </row>
    <row r="98" spans="1:30">
      <c r="A98" s="625"/>
      <c r="B98" s="626"/>
      <c r="C98" s="626"/>
      <c r="D98" s="626"/>
      <c r="E98" s="626"/>
      <c r="F98" s="626"/>
      <c r="G98" s="626"/>
      <c r="H98" s="626"/>
      <c r="I98" s="626"/>
      <c r="J98" s="626"/>
      <c r="K98" s="626"/>
      <c r="L98" s="626"/>
      <c r="M98" s="626"/>
      <c r="N98" s="626"/>
      <c r="O98" s="626"/>
      <c r="P98" s="626"/>
      <c r="Q98" s="626"/>
      <c r="R98" s="626"/>
      <c r="S98" s="626"/>
      <c r="T98" s="626"/>
      <c r="U98" s="626"/>
      <c r="V98" s="626"/>
      <c r="W98" s="626"/>
      <c r="X98" s="626"/>
      <c r="Y98" s="626"/>
      <c r="Z98" s="626"/>
      <c r="AA98" s="626"/>
      <c r="AB98" s="626"/>
      <c r="AC98" s="626"/>
      <c r="AD98" s="294"/>
    </row>
    <row r="99" spans="1:30">
      <c r="A99" s="625"/>
      <c r="B99" s="626"/>
      <c r="C99" s="626"/>
      <c r="D99" s="626"/>
      <c r="E99" s="626"/>
      <c r="F99" s="626"/>
      <c r="G99" s="626"/>
      <c r="H99" s="626"/>
      <c r="I99" s="626"/>
      <c r="J99" s="626"/>
      <c r="K99" s="626"/>
      <c r="L99" s="626"/>
      <c r="M99" s="626"/>
      <c r="N99" s="626"/>
      <c r="O99" s="626"/>
      <c r="P99" s="626"/>
      <c r="Q99" s="626"/>
      <c r="R99" s="626"/>
      <c r="S99" s="626"/>
      <c r="T99" s="626"/>
      <c r="U99" s="626"/>
      <c r="V99" s="626"/>
      <c r="W99" s="626"/>
      <c r="X99" s="626"/>
      <c r="Y99" s="626"/>
      <c r="Z99" s="626"/>
      <c r="AA99" s="626"/>
      <c r="AB99" s="626"/>
      <c r="AC99" s="626"/>
      <c r="AD99" s="294"/>
    </row>
    <row r="100" spans="1:30">
      <c r="A100" s="625"/>
      <c r="B100" s="626"/>
      <c r="C100" s="626"/>
      <c r="D100" s="626"/>
      <c r="E100" s="626"/>
      <c r="F100" s="626"/>
      <c r="G100" s="626"/>
      <c r="H100" s="626"/>
      <c r="I100" s="626"/>
      <c r="J100" s="626"/>
      <c r="K100" s="626"/>
      <c r="L100" s="626"/>
      <c r="M100" s="626"/>
      <c r="N100" s="626"/>
      <c r="O100" s="626"/>
      <c r="P100" s="626"/>
      <c r="Q100" s="626"/>
      <c r="R100" s="626"/>
      <c r="S100" s="626"/>
      <c r="T100" s="626"/>
      <c r="U100" s="626"/>
      <c r="V100" s="626"/>
      <c r="W100" s="626"/>
      <c r="X100" s="626"/>
      <c r="Y100" s="626"/>
      <c r="Z100" s="626"/>
      <c r="AA100" s="626"/>
      <c r="AB100" s="626"/>
      <c r="AC100" s="626"/>
      <c r="AD100" s="294"/>
    </row>
    <row r="101" spans="1:30">
      <c r="A101" s="625"/>
      <c r="B101" s="626"/>
      <c r="C101" s="626"/>
      <c r="D101" s="626"/>
      <c r="E101" s="626"/>
      <c r="F101" s="626"/>
      <c r="G101" s="626"/>
      <c r="H101" s="626"/>
      <c r="I101" s="626"/>
      <c r="J101" s="626"/>
      <c r="K101" s="626"/>
      <c r="L101" s="626"/>
      <c r="M101" s="626"/>
      <c r="N101" s="626"/>
      <c r="O101" s="626"/>
      <c r="P101" s="626"/>
      <c r="Q101" s="626"/>
      <c r="R101" s="626"/>
      <c r="S101" s="626"/>
      <c r="T101" s="626"/>
      <c r="U101" s="626"/>
      <c r="V101" s="626"/>
      <c r="W101" s="626"/>
      <c r="X101" s="626"/>
      <c r="Y101" s="626"/>
      <c r="Z101" s="626"/>
      <c r="AA101" s="626"/>
      <c r="AB101" s="626"/>
      <c r="AC101" s="626"/>
      <c r="AD101" s="294"/>
    </row>
    <row r="102" spans="1:30">
      <c r="A102" s="625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26"/>
      <c r="W102" s="626"/>
      <c r="X102" s="626"/>
      <c r="Y102" s="626"/>
      <c r="Z102" s="626"/>
      <c r="AA102" s="626"/>
      <c r="AB102" s="626"/>
      <c r="AC102" s="626"/>
      <c r="AD102" s="294"/>
    </row>
    <row r="103" spans="1:30">
      <c r="A103" s="29"/>
      <c r="B103" s="29"/>
      <c r="H103" s="56"/>
      <c r="I103" s="29"/>
      <c r="J103" s="56"/>
      <c r="L103" s="56"/>
      <c r="M103" s="29"/>
      <c r="N103" s="29"/>
      <c r="O103" s="56"/>
      <c r="P103" s="56"/>
      <c r="Q103" s="56"/>
      <c r="R103" s="29"/>
      <c r="S103" s="29"/>
      <c r="T103" s="143"/>
      <c r="U103" s="143"/>
    </row>
    <row r="104" spans="1:30">
      <c r="A104" s="29"/>
      <c r="B104" s="29"/>
      <c r="H104" s="56"/>
      <c r="I104" s="29"/>
      <c r="J104" s="56"/>
      <c r="L104" s="56"/>
      <c r="M104" s="29"/>
      <c r="N104" s="29"/>
      <c r="O104" s="56"/>
      <c r="P104" s="56"/>
      <c r="Q104" s="56"/>
      <c r="R104" s="29"/>
      <c r="S104" s="29"/>
      <c r="T104" s="143"/>
      <c r="U104" s="143"/>
    </row>
    <row r="105" spans="1:30">
      <c r="A105" s="29"/>
      <c r="B105" s="29"/>
      <c r="H105" s="56"/>
      <c r="I105" s="29"/>
      <c r="J105" s="56"/>
      <c r="L105" s="56"/>
      <c r="M105" s="29"/>
      <c r="N105" s="29"/>
      <c r="O105" s="56"/>
      <c r="P105" s="56"/>
      <c r="Q105" s="56"/>
      <c r="R105" s="29"/>
      <c r="S105" s="29"/>
      <c r="T105" s="143"/>
      <c r="U105" s="143"/>
    </row>
    <row r="106" spans="1:30">
      <c r="A106" s="29"/>
      <c r="B106" s="29"/>
      <c r="H106" s="56"/>
      <c r="I106" s="29"/>
      <c r="J106" s="56"/>
      <c r="L106" s="56"/>
      <c r="M106" s="29"/>
      <c r="N106" s="29"/>
      <c r="O106" s="56"/>
      <c r="P106" s="56"/>
      <c r="Q106" s="56"/>
      <c r="R106" s="29"/>
      <c r="S106" s="29"/>
      <c r="T106" s="143"/>
      <c r="U106" s="143"/>
    </row>
    <row r="107" spans="1:30">
      <c r="A107" s="29"/>
      <c r="B107" s="29"/>
      <c r="H107" s="56"/>
      <c r="I107" s="29"/>
      <c r="J107" s="56"/>
      <c r="L107" s="56"/>
      <c r="M107" s="29"/>
      <c r="N107" s="29"/>
      <c r="O107" s="56"/>
      <c r="P107" s="56"/>
      <c r="Q107" s="56"/>
      <c r="R107" s="29"/>
      <c r="S107" s="29"/>
      <c r="T107" s="143"/>
      <c r="U107" s="143"/>
    </row>
    <row r="108" spans="1:30">
      <c r="A108" s="29"/>
      <c r="B108" s="29"/>
      <c r="H108" s="56"/>
      <c r="I108" s="29"/>
      <c r="J108" s="56"/>
      <c r="L108" s="56"/>
      <c r="M108" s="29"/>
      <c r="N108" s="29"/>
      <c r="O108" s="56"/>
      <c r="P108" s="56"/>
      <c r="Q108" s="56"/>
      <c r="R108" s="29"/>
      <c r="S108" s="29"/>
      <c r="T108" s="143"/>
      <c r="U108" s="143"/>
    </row>
    <row r="109" spans="1:30">
      <c r="A109" s="29"/>
      <c r="B109" s="29"/>
      <c r="H109" s="56"/>
      <c r="I109" s="29"/>
      <c r="J109" s="56"/>
      <c r="L109" s="56"/>
      <c r="M109" s="29"/>
      <c r="N109" s="29"/>
      <c r="O109" s="56"/>
      <c r="P109" s="56"/>
      <c r="Q109" s="56"/>
      <c r="R109" s="29"/>
      <c r="S109" s="29"/>
      <c r="T109" s="143"/>
      <c r="U109" s="143"/>
    </row>
    <row r="110" spans="1:30">
      <c r="A110" s="29"/>
      <c r="B110" s="29"/>
      <c r="H110" s="56"/>
      <c r="I110" s="29"/>
      <c r="J110" s="56"/>
      <c r="L110" s="56"/>
      <c r="M110" s="29"/>
      <c r="N110" s="29"/>
      <c r="O110" s="56"/>
      <c r="P110" s="56"/>
      <c r="Q110" s="56"/>
      <c r="R110" s="29"/>
      <c r="S110" s="29"/>
      <c r="T110" s="143"/>
      <c r="U110" s="143"/>
    </row>
    <row r="111" spans="1:30">
      <c r="A111" s="29"/>
      <c r="B111" s="29"/>
      <c r="H111" s="56"/>
      <c r="I111" s="29"/>
      <c r="J111" s="56"/>
      <c r="L111" s="56"/>
      <c r="M111" s="29"/>
      <c r="N111" s="29"/>
      <c r="O111" s="56"/>
      <c r="P111" s="56"/>
      <c r="Q111" s="56"/>
      <c r="R111" s="29"/>
      <c r="S111" s="29"/>
      <c r="T111" s="143"/>
      <c r="U111" s="143"/>
    </row>
    <row r="112" spans="1:30">
      <c r="A112" s="29"/>
      <c r="B112" s="29"/>
      <c r="H112" s="56"/>
      <c r="I112" s="29"/>
      <c r="J112" s="56"/>
      <c r="L112" s="56"/>
      <c r="M112" s="29"/>
      <c r="N112" s="29"/>
      <c r="O112" s="56"/>
      <c r="P112" s="56"/>
      <c r="Q112" s="56"/>
      <c r="R112" s="29"/>
      <c r="S112" s="29"/>
      <c r="T112" s="143"/>
      <c r="U112" s="143"/>
    </row>
    <row r="113" spans="1:21">
      <c r="A113" s="29"/>
      <c r="B113" s="29"/>
      <c r="H113" s="56"/>
      <c r="I113" s="29"/>
      <c r="J113" s="56"/>
      <c r="L113" s="56"/>
      <c r="M113" s="29"/>
      <c r="N113" s="29"/>
      <c r="O113" s="56"/>
      <c r="P113" s="56"/>
      <c r="Q113" s="56"/>
      <c r="R113" s="29"/>
      <c r="S113" s="29"/>
      <c r="T113" s="143"/>
      <c r="U113" s="143"/>
    </row>
    <row r="114" spans="1:21">
      <c r="A114" s="29"/>
      <c r="B114" s="29"/>
      <c r="H114" s="56"/>
      <c r="I114" s="29"/>
      <c r="J114" s="56"/>
      <c r="L114" s="56"/>
      <c r="M114" s="29"/>
      <c r="N114" s="29"/>
      <c r="O114" s="56"/>
      <c r="P114" s="56"/>
      <c r="Q114" s="56"/>
      <c r="R114" s="29"/>
      <c r="S114" s="29"/>
      <c r="T114" s="143"/>
      <c r="U114" s="143"/>
    </row>
    <row r="115" spans="1:21">
      <c r="A115" s="29"/>
      <c r="B115" s="29"/>
      <c r="H115" s="56"/>
      <c r="I115" s="29"/>
      <c r="J115" s="56"/>
      <c r="L115" s="56"/>
      <c r="M115" s="29"/>
      <c r="N115" s="29"/>
      <c r="O115" s="56"/>
      <c r="P115" s="56"/>
      <c r="Q115" s="56"/>
      <c r="R115" s="29"/>
      <c r="S115" s="29"/>
      <c r="T115" s="143"/>
      <c r="U115" s="143"/>
    </row>
    <row r="116" spans="1:21">
      <c r="A116" s="29"/>
      <c r="B116" s="29"/>
      <c r="H116" s="56"/>
      <c r="I116" s="29"/>
      <c r="J116" s="56"/>
      <c r="L116" s="56"/>
      <c r="M116" s="29"/>
      <c r="N116" s="29"/>
      <c r="O116" s="56"/>
      <c r="P116" s="56"/>
      <c r="Q116" s="56"/>
      <c r="R116" s="29"/>
      <c r="S116" s="29"/>
      <c r="T116" s="143"/>
      <c r="U116" s="143"/>
    </row>
    <row r="117" spans="1:21">
      <c r="A117" s="29"/>
      <c r="B117" s="29"/>
      <c r="H117" s="56"/>
      <c r="I117" s="29"/>
      <c r="J117" s="56"/>
      <c r="L117" s="56"/>
      <c r="M117" s="29"/>
      <c r="N117" s="29"/>
      <c r="O117" s="56"/>
      <c r="P117" s="56"/>
      <c r="Q117" s="56"/>
      <c r="R117" s="29"/>
      <c r="S117" s="29"/>
      <c r="T117" s="143"/>
      <c r="U117" s="143"/>
    </row>
    <row r="118" spans="1:21">
      <c r="A118" s="29"/>
      <c r="B118" s="29"/>
      <c r="H118" s="56"/>
      <c r="I118" s="29"/>
      <c r="J118" s="56"/>
      <c r="L118" s="56"/>
      <c r="M118" s="29"/>
      <c r="N118" s="29"/>
      <c r="O118" s="56"/>
      <c r="P118" s="56"/>
      <c r="Q118" s="56"/>
      <c r="R118" s="29"/>
      <c r="S118" s="29"/>
      <c r="T118" s="143"/>
      <c r="U118" s="143"/>
    </row>
    <row r="119" spans="1:21">
      <c r="A119" s="29"/>
      <c r="B119" s="29"/>
      <c r="H119" s="56"/>
      <c r="I119" s="29"/>
      <c r="J119" s="56"/>
      <c r="L119" s="56"/>
      <c r="M119" s="29"/>
      <c r="N119" s="29"/>
      <c r="O119" s="56"/>
      <c r="P119" s="56"/>
      <c r="Q119" s="56"/>
      <c r="R119" s="29"/>
      <c r="S119" s="29"/>
      <c r="T119" s="143"/>
      <c r="U119" s="143"/>
    </row>
    <row r="120" spans="1:21">
      <c r="A120" s="29"/>
      <c r="B120" s="29"/>
      <c r="H120" s="56"/>
      <c r="I120" s="29"/>
      <c r="J120" s="56"/>
      <c r="L120" s="56"/>
      <c r="M120" s="29"/>
      <c r="N120" s="29"/>
      <c r="O120" s="56"/>
      <c r="P120" s="56"/>
      <c r="Q120" s="56"/>
      <c r="R120" s="29"/>
      <c r="S120" s="29"/>
      <c r="T120" s="143"/>
      <c r="U120" s="143"/>
    </row>
    <row r="121" spans="1:21">
      <c r="A121" s="29"/>
      <c r="B121" s="29"/>
      <c r="H121" s="56"/>
      <c r="I121" s="29"/>
      <c r="J121" s="56"/>
      <c r="L121" s="56"/>
      <c r="M121" s="29"/>
      <c r="N121" s="29"/>
      <c r="O121" s="56"/>
      <c r="P121" s="56"/>
      <c r="Q121" s="56"/>
      <c r="R121" s="29"/>
      <c r="S121" s="29"/>
      <c r="T121" s="143"/>
      <c r="U121" s="143"/>
    </row>
    <row r="122" spans="1:21">
      <c r="A122" s="29"/>
      <c r="B122" s="29"/>
      <c r="H122" s="56"/>
      <c r="I122" s="29"/>
      <c r="J122" s="56"/>
      <c r="L122" s="56"/>
      <c r="M122" s="29"/>
      <c r="N122" s="29"/>
      <c r="O122" s="56"/>
      <c r="P122" s="56"/>
      <c r="Q122" s="56"/>
      <c r="R122" s="29"/>
      <c r="S122" s="29"/>
      <c r="T122" s="143"/>
      <c r="U122" s="143"/>
    </row>
    <row r="123" spans="1:21">
      <c r="A123" s="29"/>
      <c r="B123" s="29"/>
      <c r="H123" s="56"/>
      <c r="I123" s="29"/>
      <c r="J123" s="56"/>
      <c r="L123" s="56"/>
      <c r="M123" s="29"/>
      <c r="N123" s="29"/>
      <c r="O123" s="56"/>
      <c r="P123" s="56"/>
      <c r="Q123" s="56"/>
      <c r="R123" s="29"/>
      <c r="S123" s="29"/>
      <c r="T123" s="143"/>
      <c r="U123" s="143"/>
    </row>
    <row r="124" spans="1:21">
      <c r="A124" s="29"/>
      <c r="B124" s="29"/>
      <c r="H124" s="56"/>
      <c r="I124" s="29"/>
      <c r="J124" s="56"/>
      <c r="L124" s="56"/>
      <c r="M124" s="29"/>
      <c r="N124" s="29"/>
      <c r="O124" s="56"/>
      <c r="P124" s="56"/>
      <c r="Q124" s="56"/>
      <c r="R124" s="29"/>
      <c r="S124" s="29"/>
      <c r="T124" s="143"/>
      <c r="U124" s="143"/>
    </row>
    <row r="125" spans="1:21">
      <c r="A125" s="29"/>
      <c r="B125" s="29"/>
      <c r="H125" s="56"/>
      <c r="I125" s="29"/>
      <c r="J125" s="56"/>
      <c r="L125" s="56"/>
      <c r="M125" s="29"/>
      <c r="N125" s="29"/>
      <c r="O125" s="56"/>
      <c r="P125" s="56"/>
      <c r="Q125" s="56"/>
      <c r="R125" s="29"/>
      <c r="S125" s="29"/>
      <c r="T125" s="143"/>
      <c r="U125" s="143"/>
    </row>
    <row r="126" spans="1:21">
      <c r="A126" s="29"/>
      <c r="B126" s="29"/>
      <c r="H126" s="56"/>
      <c r="I126" s="29"/>
      <c r="J126" s="56"/>
      <c r="L126" s="56"/>
      <c r="M126" s="29"/>
      <c r="N126" s="29"/>
      <c r="O126" s="56"/>
      <c r="P126" s="56"/>
      <c r="Q126" s="56"/>
      <c r="R126" s="29"/>
      <c r="S126" s="29"/>
      <c r="T126" s="143"/>
      <c r="U126" s="143"/>
    </row>
    <row r="127" spans="1:21">
      <c r="A127" s="29"/>
      <c r="B127" s="29"/>
      <c r="H127" s="56"/>
      <c r="I127" s="29"/>
      <c r="J127" s="56"/>
      <c r="L127" s="56"/>
      <c r="M127" s="29"/>
      <c r="N127" s="29"/>
      <c r="O127" s="56"/>
      <c r="P127" s="56"/>
      <c r="Q127" s="56"/>
      <c r="R127" s="29"/>
      <c r="S127" s="29"/>
      <c r="T127" s="143"/>
      <c r="U127" s="143"/>
    </row>
    <row r="128" spans="1:21">
      <c r="A128" s="29"/>
      <c r="B128" s="29"/>
      <c r="H128" s="56"/>
      <c r="I128" s="29"/>
      <c r="J128" s="56"/>
      <c r="L128" s="56"/>
      <c r="M128" s="29"/>
      <c r="N128" s="29"/>
      <c r="O128" s="56"/>
      <c r="P128" s="56"/>
      <c r="Q128" s="56"/>
      <c r="R128" s="29"/>
      <c r="S128" s="29"/>
      <c r="T128" s="143"/>
      <c r="U128" s="143"/>
    </row>
    <row r="129" spans="1:21">
      <c r="A129" s="29"/>
      <c r="B129" s="29"/>
      <c r="H129" s="56"/>
      <c r="I129" s="29"/>
      <c r="J129" s="56"/>
      <c r="L129" s="56"/>
      <c r="M129" s="29"/>
      <c r="N129" s="29"/>
      <c r="O129" s="56"/>
      <c r="P129" s="56"/>
      <c r="Q129" s="56"/>
      <c r="R129" s="29"/>
      <c r="S129" s="29"/>
      <c r="T129" s="143"/>
      <c r="U129" s="143"/>
    </row>
    <row r="130" spans="1:21">
      <c r="A130" s="29"/>
      <c r="B130" s="29"/>
      <c r="H130" s="56"/>
      <c r="I130" s="29"/>
      <c r="J130" s="56"/>
      <c r="L130" s="56"/>
      <c r="M130" s="29"/>
      <c r="N130" s="29"/>
      <c r="O130" s="56"/>
      <c r="P130" s="56"/>
      <c r="Q130" s="56"/>
      <c r="R130" s="29"/>
      <c r="S130" s="29"/>
      <c r="T130" s="143"/>
      <c r="U130" s="143"/>
    </row>
    <row r="131" spans="1:21">
      <c r="A131" s="29"/>
      <c r="B131" s="29"/>
      <c r="H131" s="56"/>
      <c r="I131" s="29"/>
      <c r="J131" s="56"/>
      <c r="L131" s="56"/>
      <c r="M131" s="29"/>
      <c r="N131" s="29"/>
      <c r="O131" s="56"/>
      <c r="P131" s="56"/>
      <c r="Q131" s="56"/>
      <c r="R131" s="29"/>
      <c r="S131" s="29"/>
      <c r="T131" s="143"/>
      <c r="U131" s="143"/>
    </row>
    <row r="132" spans="1:21">
      <c r="A132" s="29"/>
      <c r="B132" s="29"/>
      <c r="H132" s="56"/>
      <c r="I132" s="29"/>
      <c r="J132" s="56"/>
      <c r="L132" s="56"/>
      <c r="M132" s="29"/>
      <c r="N132" s="29"/>
      <c r="O132" s="56"/>
      <c r="P132" s="56"/>
      <c r="Q132" s="56"/>
      <c r="R132" s="29"/>
      <c r="S132" s="29"/>
      <c r="T132" s="143"/>
      <c r="U132" s="143"/>
    </row>
    <row r="133" spans="1:21">
      <c r="A133" s="29"/>
      <c r="B133" s="29"/>
      <c r="H133" s="56"/>
      <c r="I133" s="29"/>
      <c r="J133" s="56"/>
      <c r="L133" s="56"/>
      <c r="M133" s="29"/>
      <c r="N133" s="29"/>
      <c r="O133" s="56"/>
      <c r="P133" s="56"/>
      <c r="Q133" s="56"/>
      <c r="R133" s="29"/>
      <c r="S133" s="29"/>
      <c r="T133" s="143"/>
      <c r="U133" s="143"/>
    </row>
    <row r="134" spans="1:21">
      <c r="A134" s="29"/>
      <c r="B134" s="29"/>
      <c r="H134" s="56"/>
      <c r="I134" s="29"/>
      <c r="J134" s="56"/>
      <c r="L134" s="56"/>
      <c r="M134" s="29"/>
      <c r="N134" s="29"/>
      <c r="O134" s="56"/>
      <c r="P134" s="56"/>
      <c r="Q134" s="56"/>
      <c r="R134" s="29"/>
      <c r="S134" s="29"/>
      <c r="T134" s="143"/>
      <c r="U134" s="143"/>
    </row>
    <row r="135" spans="1:21">
      <c r="A135" s="29"/>
      <c r="B135" s="29"/>
      <c r="H135" s="56"/>
      <c r="I135" s="29"/>
      <c r="J135" s="56"/>
      <c r="L135" s="56"/>
      <c r="M135" s="29"/>
      <c r="N135" s="29"/>
      <c r="O135" s="56"/>
      <c r="P135" s="56"/>
      <c r="Q135" s="56"/>
      <c r="R135" s="29"/>
      <c r="S135" s="29"/>
      <c r="T135" s="143"/>
      <c r="U135" s="143"/>
    </row>
    <row r="136" spans="1:21">
      <c r="A136" s="29"/>
      <c r="B136" s="29"/>
      <c r="H136" s="56"/>
      <c r="I136" s="29"/>
      <c r="J136" s="56"/>
      <c r="L136" s="56"/>
      <c r="M136" s="29"/>
      <c r="N136" s="29"/>
      <c r="O136" s="56"/>
      <c r="P136" s="56"/>
      <c r="Q136" s="56"/>
      <c r="R136" s="29"/>
      <c r="S136" s="29"/>
      <c r="T136" s="143"/>
      <c r="U136" s="143"/>
    </row>
    <row r="137" spans="1:21">
      <c r="A137" s="29"/>
      <c r="B137" s="29"/>
      <c r="H137" s="56"/>
      <c r="I137" s="29"/>
      <c r="J137" s="56"/>
      <c r="L137" s="56"/>
      <c r="M137" s="29"/>
      <c r="N137" s="29"/>
      <c r="O137" s="56"/>
      <c r="P137" s="56"/>
      <c r="Q137" s="56"/>
      <c r="R137" s="29"/>
      <c r="S137" s="29"/>
      <c r="T137" s="143"/>
      <c r="U137" s="143"/>
    </row>
  </sheetData>
  <mergeCells count="31"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J5:J6"/>
    <mergeCell ref="K5:M5"/>
    <mergeCell ref="N5:O5"/>
    <mergeCell ref="S4:S6"/>
    <mergeCell ref="P4:R5"/>
    <mergeCell ref="V5:Y5"/>
    <mergeCell ref="Z5:AC5"/>
    <mergeCell ref="AD5:AG5"/>
    <mergeCell ref="A92:AC102"/>
    <mergeCell ref="N86:S86"/>
    <mergeCell ref="N88:S88"/>
    <mergeCell ref="A83:M91"/>
    <mergeCell ref="C12:C13"/>
    <mergeCell ref="N89:S89"/>
    <mergeCell ref="N91:S91"/>
    <mergeCell ref="N83:S83"/>
    <mergeCell ref="N84:S84"/>
    <mergeCell ref="N85:S85"/>
    <mergeCell ref="N87:S87"/>
    <mergeCell ref="N90:S90"/>
    <mergeCell ref="E57:E58"/>
  </mergeCells>
  <pageMargins left="0.19685039370078741" right="0.19685039370078741" top="0.19685039370078741" bottom="0" header="0.19685039370078741" footer="0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</vt:lpstr>
      <vt:lpstr>4. План уч проц ООО</vt:lpstr>
      <vt:lpstr>Start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2020-11-03T17:26:53Z</cp:lastPrinted>
  <dcterms:created xsi:type="dcterms:W3CDTF">2011-05-05T04:03:53Z</dcterms:created>
  <dcterms:modified xsi:type="dcterms:W3CDTF">2023-05-29T09:19:00Z</dcterms:modified>
</cp:coreProperties>
</file>