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aveExternalLinkValues="0" codeName="ЭтаКнига" defaultThemeVersion="124226"/>
  <bookViews>
    <workbookView xWindow="-120" yWindow="-120" windowWidth="29040" windowHeight="15840" tabRatio="750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1"/>
  <c r="I50"/>
  <c r="I9"/>
  <c r="X94" l="1"/>
  <c r="G8"/>
  <c r="AD94"/>
  <c r="AB94"/>
  <c r="Z94"/>
  <c r="G50"/>
  <c r="Z92"/>
  <c r="V92"/>
  <c r="D50"/>
  <c r="E50"/>
  <c r="F50"/>
  <c r="D8"/>
  <c r="E8"/>
  <c r="F8"/>
  <c r="C50"/>
  <c r="C8" s="1"/>
  <c r="AF94" l="1"/>
  <c r="J36"/>
  <c r="J37"/>
  <c r="J35"/>
  <c r="J58"/>
  <c r="AH33"/>
  <c r="X33"/>
  <c r="X26"/>
  <c r="I10"/>
  <c r="H10"/>
  <c r="AH92"/>
  <c r="AH90"/>
  <c r="AF92"/>
  <c r="AF90"/>
  <c r="AB92"/>
  <c r="AD92"/>
  <c r="AD90"/>
  <c r="AB90"/>
  <c r="Z90"/>
  <c r="X92"/>
  <c r="K79" l="1"/>
  <c r="J79"/>
  <c r="L79" s="1"/>
  <c r="I79"/>
  <c r="K74"/>
  <c r="J74"/>
  <c r="I74"/>
  <c r="K69"/>
  <c r="J69"/>
  <c r="L69" s="1"/>
  <c r="I69"/>
  <c r="K64"/>
  <c r="J64"/>
  <c r="I64"/>
  <c r="I59"/>
  <c r="J59"/>
  <c r="K59"/>
  <c r="K58"/>
  <c r="L58"/>
  <c r="I58"/>
  <c r="H58" s="1"/>
  <c r="I53"/>
  <c r="J53"/>
  <c r="K53"/>
  <c r="K52"/>
  <c r="J52"/>
  <c r="L52" s="1"/>
  <c r="I52"/>
  <c r="I35"/>
  <c r="H35" s="1"/>
  <c r="K35"/>
  <c r="I36"/>
  <c r="K36"/>
  <c r="I37"/>
  <c r="H37" s="1"/>
  <c r="K37"/>
  <c r="L37"/>
  <c r="I38"/>
  <c r="H38" s="1"/>
  <c r="J38"/>
  <c r="K38"/>
  <c r="L38"/>
  <c r="I39"/>
  <c r="K39"/>
  <c r="I40"/>
  <c r="J40"/>
  <c r="K40"/>
  <c r="I41"/>
  <c r="J41"/>
  <c r="L41" s="1"/>
  <c r="K41"/>
  <c r="I42"/>
  <c r="J42"/>
  <c r="L42" s="1"/>
  <c r="K42"/>
  <c r="I43"/>
  <c r="K43"/>
  <c r="I44"/>
  <c r="K44"/>
  <c r="I45"/>
  <c r="H45" s="1"/>
  <c r="J45"/>
  <c r="K45"/>
  <c r="L45"/>
  <c r="I46"/>
  <c r="J46"/>
  <c r="L46" s="1"/>
  <c r="K46"/>
  <c r="I47"/>
  <c r="J47"/>
  <c r="K47"/>
  <c r="I48"/>
  <c r="J48"/>
  <c r="K48"/>
  <c r="I49"/>
  <c r="J49"/>
  <c r="L49" s="1"/>
  <c r="K49"/>
  <c r="K34"/>
  <c r="J34"/>
  <c r="L34" s="1"/>
  <c r="I34"/>
  <c r="H64" l="1"/>
  <c r="L64"/>
  <c r="L74"/>
  <c r="H79"/>
  <c r="H78" s="1"/>
  <c r="H74"/>
  <c r="H69"/>
  <c r="H59"/>
  <c r="L59"/>
  <c r="H53"/>
  <c r="L53"/>
  <c r="H52"/>
  <c r="H49"/>
  <c r="H48"/>
  <c r="H47"/>
  <c r="H46"/>
  <c r="H42"/>
  <c r="H41"/>
  <c r="H40"/>
  <c r="H36"/>
  <c r="L48"/>
  <c r="L40"/>
  <c r="L36"/>
  <c r="L47"/>
  <c r="L35"/>
  <c r="H34"/>
  <c r="K28"/>
  <c r="K29"/>
  <c r="K30"/>
  <c r="K31"/>
  <c r="K32"/>
  <c r="K27"/>
  <c r="J27"/>
  <c r="L27" s="1"/>
  <c r="J28"/>
  <c r="L28" s="1"/>
  <c r="J29"/>
  <c r="L29" s="1"/>
  <c r="J30"/>
  <c r="L30" s="1"/>
  <c r="J31"/>
  <c r="L31" s="1"/>
  <c r="J32"/>
  <c r="L32" s="1"/>
  <c r="I28"/>
  <c r="I29"/>
  <c r="I30"/>
  <c r="I31"/>
  <c r="I32"/>
  <c r="I27"/>
  <c r="H29" l="1"/>
  <c r="I26"/>
  <c r="Y51" l="1"/>
  <c r="Z51"/>
  <c r="AA51"/>
  <c r="AB51"/>
  <c r="AC51"/>
  <c r="AD51"/>
  <c r="AE51"/>
  <c r="AF51"/>
  <c r="AG51"/>
  <c r="AH51"/>
  <c r="I33"/>
  <c r="K33"/>
  <c r="M33"/>
  <c r="N33"/>
  <c r="O33"/>
  <c r="P33"/>
  <c r="Q33"/>
  <c r="R33"/>
  <c r="S33"/>
  <c r="T33"/>
  <c r="U33"/>
  <c r="V33"/>
  <c r="W33"/>
  <c r="Y33"/>
  <c r="AA33"/>
  <c r="AC33"/>
  <c r="AD33"/>
  <c r="AE33"/>
  <c r="AF33"/>
  <c r="AG33"/>
  <c r="H51" l="1"/>
  <c r="H57"/>
  <c r="H63"/>
  <c r="H68"/>
  <c r="H73"/>
  <c r="P71"/>
  <c r="K71" s="1"/>
  <c r="H50" l="1"/>
  <c r="B33" i="19"/>
  <c r="B34"/>
  <c r="B35"/>
  <c r="B32"/>
  <c r="AN36"/>
  <c r="AL36"/>
  <c r="AI33"/>
  <c r="AI34"/>
  <c r="AI35"/>
  <c r="AI32"/>
  <c r="AZ36"/>
  <c r="AB34"/>
  <c r="AB35"/>
  <c r="AB33"/>
  <c r="AG36"/>
  <c r="AE36"/>
  <c r="AB32"/>
  <c r="S32"/>
  <c r="BC32" s="1"/>
  <c r="BF32" s="1"/>
  <c r="S33"/>
  <c r="S34"/>
  <c r="S35"/>
  <c r="Y36"/>
  <c r="V36"/>
  <c r="M36"/>
  <c r="G36"/>
  <c r="P33"/>
  <c r="P34"/>
  <c r="P35"/>
  <c r="P32"/>
  <c r="J33"/>
  <c r="J34"/>
  <c r="J35"/>
  <c r="D35" s="1"/>
  <c r="J32"/>
  <c r="D32" s="1"/>
  <c r="BC34" l="1"/>
  <c r="BF34" s="1"/>
  <c r="D34"/>
  <c r="S36"/>
  <c r="BC33"/>
  <c r="BF33" s="1"/>
  <c r="BF36" s="1"/>
  <c r="D33"/>
  <c r="BC35"/>
  <c r="BF35" s="1"/>
  <c r="J36"/>
  <c r="B36"/>
  <c r="D36"/>
  <c r="P36"/>
  <c r="AI36"/>
  <c r="AB36"/>
  <c r="BC36" l="1"/>
  <c r="J82" i="21"/>
  <c r="J77"/>
  <c r="J72"/>
  <c r="J67"/>
  <c r="J62"/>
  <c r="J56"/>
  <c r="U10"/>
  <c r="AH78"/>
  <c r="L56" l="1"/>
  <c r="AB44" l="1"/>
  <c r="J44" s="1"/>
  <c r="Z43"/>
  <c r="J43" s="1"/>
  <c r="J39"/>
  <c r="P81"/>
  <c r="K81" s="1"/>
  <c r="J81"/>
  <c r="O80"/>
  <c r="K80" s="1"/>
  <c r="J80"/>
  <c r="P76"/>
  <c r="K76" s="1"/>
  <c r="J76"/>
  <c r="O75"/>
  <c r="K75" s="1"/>
  <c r="J75"/>
  <c r="J71"/>
  <c r="O70"/>
  <c r="K70"/>
  <c r="K68" s="1"/>
  <c r="J70"/>
  <c r="P66"/>
  <c r="K66" s="1"/>
  <c r="J66"/>
  <c r="O65"/>
  <c r="K65" s="1"/>
  <c r="J65"/>
  <c r="P55"/>
  <c r="O54"/>
  <c r="K54" s="1"/>
  <c r="J54" s="1"/>
  <c r="P61"/>
  <c r="P57" s="1"/>
  <c r="O60"/>
  <c r="O57" s="1"/>
  <c r="J60"/>
  <c r="J61"/>
  <c r="K61"/>
  <c r="K60"/>
  <c r="L62"/>
  <c r="H28"/>
  <c r="H30"/>
  <c r="H31"/>
  <c r="H32"/>
  <c r="M26"/>
  <c r="N26"/>
  <c r="O26"/>
  <c r="P26"/>
  <c r="Q26"/>
  <c r="R26"/>
  <c r="S26"/>
  <c r="T26"/>
  <c r="U26"/>
  <c r="V26"/>
  <c r="W26"/>
  <c r="Y26"/>
  <c r="Z26"/>
  <c r="AA26"/>
  <c r="AB26"/>
  <c r="AC26"/>
  <c r="AD26"/>
  <c r="AE26"/>
  <c r="AF26"/>
  <c r="AG26"/>
  <c r="AH26"/>
  <c r="I78"/>
  <c r="L78"/>
  <c r="M78"/>
  <c r="N78"/>
  <c r="O78"/>
  <c r="Q78"/>
  <c r="R78"/>
  <c r="S78"/>
  <c r="T78"/>
  <c r="U78"/>
  <c r="V78"/>
  <c r="W78"/>
  <c r="X78"/>
  <c r="Y78"/>
  <c r="Z78"/>
  <c r="AA78"/>
  <c r="AB78"/>
  <c r="AC78"/>
  <c r="AD78"/>
  <c r="AE78"/>
  <c r="AF78"/>
  <c r="AG78"/>
  <c r="I73"/>
  <c r="L73"/>
  <c r="M73"/>
  <c r="N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I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I63"/>
  <c r="L63"/>
  <c r="M63"/>
  <c r="N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I51"/>
  <c r="M51"/>
  <c r="N51"/>
  <c r="Q51"/>
  <c r="Q50" s="1"/>
  <c r="R51"/>
  <c r="S51"/>
  <c r="T51"/>
  <c r="U51"/>
  <c r="V51"/>
  <c r="W51"/>
  <c r="X51"/>
  <c r="I57"/>
  <c r="M57"/>
  <c r="N57"/>
  <c r="Q57"/>
  <c r="R57"/>
  <c r="S57"/>
  <c r="T57"/>
  <c r="U57"/>
  <c r="V57"/>
  <c r="W57"/>
  <c r="X57"/>
  <c r="Y57"/>
  <c r="Y50" s="1"/>
  <c r="Z57"/>
  <c r="AA57"/>
  <c r="AB57"/>
  <c r="AC57"/>
  <c r="AD57"/>
  <c r="AE57"/>
  <c r="AF57"/>
  <c r="AG57"/>
  <c r="AH57"/>
  <c r="AH50" s="1"/>
  <c r="AB50" l="1"/>
  <c r="P51"/>
  <c r="K55"/>
  <c r="J55" s="1"/>
  <c r="X50"/>
  <c r="AA50"/>
  <c r="S50"/>
  <c r="Z50"/>
  <c r="H43"/>
  <c r="L43"/>
  <c r="AE50"/>
  <c r="R50"/>
  <c r="Z9"/>
  <c r="Z85" s="1"/>
  <c r="U9"/>
  <c r="U85" s="1"/>
  <c r="H44"/>
  <c r="L44"/>
  <c r="AF50"/>
  <c r="L39"/>
  <c r="H39"/>
  <c r="H33" s="1"/>
  <c r="AG50"/>
  <c r="AC50"/>
  <c r="AD50"/>
  <c r="AB33"/>
  <c r="Z33"/>
  <c r="P63"/>
  <c r="P78"/>
  <c r="K73"/>
  <c r="K78"/>
  <c r="W50"/>
  <c r="J73"/>
  <c r="K63"/>
  <c r="J78"/>
  <c r="L51"/>
  <c r="J63"/>
  <c r="J57"/>
  <c r="J68"/>
  <c r="O73"/>
  <c r="O63"/>
  <c r="O51"/>
  <c r="L57"/>
  <c r="K57"/>
  <c r="K51"/>
  <c r="M50"/>
  <c r="U50"/>
  <c r="U8" s="1"/>
  <c r="T50"/>
  <c r="P50"/>
  <c r="V50"/>
  <c r="N50"/>
  <c r="K26"/>
  <c r="J10"/>
  <c r="K10"/>
  <c r="L10"/>
  <c r="M10"/>
  <c r="N10"/>
  <c r="O10"/>
  <c r="P10"/>
  <c r="Q10"/>
  <c r="Q8" s="1"/>
  <c r="R10"/>
  <c r="R8" s="1"/>
  <c r="S10"/>
  <c r="S8" s="1"/>
  <c r="T10"/>
  <c r="V10"/>
  <c r="W10"/>
  <c r="W8" s="1"/>
  <c r="X10"/>
  <c r="Y10"/>
  <c r="Y8" s="1"/>
  <c r="Z10"/>
  <c r="Z8" s="1"/>
  <c r="AA10"/>
  <c r="AA8" s="1"/>
  <c r="AB10"/>
  <c r="AC10"/>
  <c r="AD10"/>
  <c r="AD9" s="1"/>
  <c r="AD85" s="1"/>
  <c r="AE10"/>
  <c r="AF10"/>
  <c r="AF9" s="1"/>
  <c r="AF85" s="1"/>
  <c r="AG10"/>
  <c r="AH10"/>
  <c r="Y9" l="1"/>
  <c r="Y85" s="1"/>
  <c r="AB9"/>
  <c r="AB85" s="1"/>
  <c r="AE9"/>
  <c r="AE85" s="1"/>
  <c r="AE8"/>
  <c r="V9"/>
  <c r="V85" s="1"/>
  <c r="V8"/>
  <c r="M8"/>
  <c r="M9"/>
  <c r="AG8"/>
  <c r="AG9"/>
  <c r="AG85" s="1"/>
  <c r="AC9"/>
  <c r="AC85" s="1"/>
  <c r="AC8"/>
  <c r="T8"/>
  <c r="T9"/>
  <c r="P8"/>
  <c r="P9"/>
  <c r="W9"/>
  <c r="W85" s="1"/>
  <c r="AB8"/>
  <c r="AF8"/>
  <c r="N8"/>
  <c r="N9"/>
  <c r="AA9"/>
  <c r="AA85" s="1"/>
  <c r="AH9"/>
  <c r="AH85" s="1"/>
  <c r="AH8"/>
  <c r="AD8"/>
  <c r="X8"/>
  <c r="X9"/>
  <c r="X85" s="1"/>
  <c r="O9"/>
  <c r="K9"/>
  <c r="J33"/>
  <c r="L33"/>
  <c r="O50"/>
  <c r="O8" s="1"/>
  <c r="L50"/>
  <c r="J51"/>
  <c r="J50" s="1"/>
  <c r="K50"/>
  <c r="K8" s="1"/>
  <c r="L26" l="1"/>
  <c r="H27"/>
  <c r="H26" s="1"/>
  <c r="J26"/>
  <c r="L9" l="1"/>
  <c r="L8"/>
  <c r="J9"/>
  <c r="J8"/>
  <c r="H9"/>
  <c r="H8"/>
</calcChain>
</file>

<file path=xl/sharedStrings.xml><?xml version="1.0" encoding="utf-8"?>
<sst xmlns="http://schemas.openxmlformats.org/spreadsheetml/2006/main" count="491" uniqueCount="339">
  <si>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</si>
  <si>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</si>
  <si>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</si>
  <si>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</si>
  <si>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</si>
  <si>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</si>
  <si>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</si>
  <si>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</si>
  <si>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</si>
  <si>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</si>
  <si>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</si>
  <si>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</si>
  <si>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</si>
  <si>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</si>
  <si>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</si>
  <si>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</si>
  <si>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</si>
  <si>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</si>
  <si>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</si>
  <si>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</si>
  <si>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</si>
  <si>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</si>
  <si>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</si>
  <si>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</si>
  <si>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</si>
  <si>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</si>
  <si>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</si>
  <si>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</si>
  <si>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</si>
  <si>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</si>
  <si>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</si>
  <si>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</si>
  <si>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</si>
  <si>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</si>
  <si>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</si>
  <si>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</si>
  <si>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</si>
  <si>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</si>
  <si>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</si>
  <si>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</si>
  <si>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</si>
  <si>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</si>
  <si>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</si>
  <si>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</si>
  <si>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</si>
  <si>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</si>
  <si>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</si>
  <si>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</si>
  <si>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</si>
  <si>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</si>
  <si>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</si>
  <si>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</si>
  <si>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</si>
  <si>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</si>
  <si>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ОП.00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</si>
  <si>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</si>
  <si>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</si>
  <si>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</si>
  <si>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</si>
  <si>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</si>
  <si>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</si>
  <si>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</si>
  <si>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</si>
  <si>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</si>
  <si>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</si>
  <si>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</si>
  <si>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</si>
  <si>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</si>
  <si>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</si>
  <si>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</si>
  <si>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</si>
  <si>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</si>
  <si>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</si>
  <si>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</si>
  <si>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</si>
  <si>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</si>
  <si>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</si>
  <si>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</si>
  <si>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</si>
  <si>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</si>
  <si>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</si>
  <si>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</si>
  <si>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</si>
  <si>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</si>
  <si>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</si>
  <si>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</si>
  <si>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</si>
  <si>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</si>
  <si>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</si>
  <si>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</si>
  <si>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</si>
  <si>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</si>
  <si>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</si>
  <si>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</si>
  <si>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</si>
  <si>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</si>
  <si>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</si>
  <si>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</si>
  <si>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</si>
  <si>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</si>
  <si>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</si>
  <si>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</si>
  <si>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</si>
  <si>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</si>
  <si>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</si>
  <si>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</si>
  <si>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</si>
  <si>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</si>
  <si>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</si>
  <si>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</si>
  <si>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</si>
  <si>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</si>
  <si>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</si>
  <si>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</si>
  <si>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</si>
  <si>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</si>
  <si>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</si>
  <si>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</si>
  <si>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</si>
  <si>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</si>
  <si>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</si>
  <si>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</si>
  <si>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</si>
  <si>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</si>
  <si>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</si>
  <si>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</si>
  <si>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</si>
  <si>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</si>
  <si>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</si>
  <si>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</si>
  <si>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</si>
  <si>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</si>
  <si>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</si>
  <si>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</si>
  <si>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</si>
  <si>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</si>
  <si>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</si>
  <si>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</si>
  <si>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</si>
  <si>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</si>
  <si>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</si>
  <si>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</si>
  <si>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</si>
  <si>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</si>
  <si>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</si>
  <si>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</si>
  <si>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</si>
  <si>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</si>
  <si>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</si>
  <si>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</si>
  <si>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</si>
  <si>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</si>
  <si>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</si>
  <si>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</si>
  <si>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</si>
  <si>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</si>
  <si>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</si>
  <si>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</si>
  <si>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</si>
  <si>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</si>
  <si>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</si>
  <si>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</si>
  <si>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</si>
  <si>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</si>
  <si>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</si>
  <si>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</si>
  <si>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</si>
  <si>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</si>
  <si>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</si>
  <si>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</si>
  <si>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</si>
  <si>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</si>
  <si>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</si>
  <si>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</si>
  <si>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</si>
  <si>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</si>
  <si>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</si>
  <si>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</si>
  <si>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</si>
  <si>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</si>
  <si>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</si>
  <si>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</si>
  <si>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</si>
  <si>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</si>
  <si>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</si>
  <si>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</si>
  <si>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</si>
  <si>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</si>
  <si>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</si>
  <si>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</si>
  <si>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</si>
  <si>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</si>
  <si>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</si>
  <si>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</si>
  <si>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</si>
  <si>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</si>
  <si>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</si>
  <si>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</si>
  <si>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</si>
  <si>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</si>
  <si>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</si>
  <si>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</si>
  <si>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</si>
  <si>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</si>
  <si>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</si>
  <si>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</si>
  <si>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</si>
  <si>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</si>
  <si>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</si>
  <si>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</si>
  <si>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</si>
  <si>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</si>
  <si>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</si>
  <si>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</si>
  <si>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</si>
  <si>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</si>
  <si>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</si>
  <si>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</si>
  <si>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</si>
  <si>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</si>
  <si>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</si>
  <si>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ОУП. 00</t>
  </si>
  <si>
    <t>Общеобраз. цикл</t>
  </si>
  <si>
    <t>ОУП. 01</t>
  </si>
  <si>
    <t>ОУП .02</t>
  </si>
  <si>
    <t>ОУП. 03</t>
  </si>
  <si>
    <t xml:space="preserve"> </t>
  </si>
  <si>
    <t>ОУП. 04</t>
  </si>
  <si>
    <t>ОУП. 05</t>
  </si>
  <si>
    <t>ОУП .06</t>
  </si>
  <si>
    <t xml:space="preserve">Иностранный язык  </t>
  </si>
  <si>
    <t>ОУП. 07</t>
  </si>
  <si>
    <t> 1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</si>
  <si>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</si>
  <si>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</si>
  <si>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</si>
  <si>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</si>
  <si>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</si>
  <si>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</si>
  <si>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</si>
  <si>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Введение в специальность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</si>
  <si>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</si>
  <si>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</si>
  <si>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</si>
  <si>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</si>
  <si>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</si>
  <si>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</si>
  <si>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</si>
  <si>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</si>
  <si>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</si>
  <si>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</si>
  <si>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</si>
  <si>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УП.01.01</t>
  </si>
  <si>
    <t>Производственная практика</t>
  </si>
  <si>
    <t>ПM.01.ЭК</t>
  </si>
  <si>
    <t>ПM.02 ЭК</t>
  </si>
  <si>
    <t>ПМ. 03</t>
  </si>
  <si>
    <t>ПM.03 ЭК</t>
  </si>
  <si>
    <t>ПМ. 04</t>
  </si>
  <si>
    <t>ПП.04</t>
  </si>
  <si>
    <t>ПM.04 ЭК</t>
  </si>
  <si>
    <t>ПМ.05</t>
  </si>
  <si>
    <t>МДК.05.01</t>
  </si>
  <si>
    <t>УП.05</t>
  </si>
  <si>
    <t>ПП.05</t>
  </si>
  <si>
    <t>ПДП</t>
  </si>
  <si>
    <t>Производственная  практика (преддипломная)</t>
  </si>
  <si>
    <t>3,4,5,6,7,8</t>
  </si>
  <si>
    <t>17 23</t>
  </si>
  <si>
    <t>24 -31</t>
  </si>
  <si>
    <t>Сварочное производство</t>
  </si>
  <si>
    <t xml:space="preserve">Информационные технологии в профессиональной деятельности </t>
  </si>
  <si>
    <t>Охрана труда</t>
  </si>
  <si>
    <t>Экономика организации</t>
  </si>
  <si>
    <t xml:space="preserve">Менеджмент </t>
  </si>
  <si>
    <t xml:space="preserve">Техническая механика </t>
  </si>
  <si>
    <t xml:space="preserve">Материаловедение </t>
  </si>
  <si>
    <t xml:space="preserve">Электротехника и электроника </t>
  </si>
  <si>
    <t xml:space="preserve">Метрология, стандартизация и сертификация </t>
  </si>
  <si>
    <t>ОП.10</t>
  </si>
  <si>
    <t>Технологические процессы в машиностроении</t>
  </si>
  <si>
    <t>Подготовка и осуществление технологических процессов изготовления сварных конструкций</t>
  </si>
  <si>
    <t>Технология сварочных работ</t>
  </si>
  <si>
    <t>Основное оборудование для производства сварных конструкций</t>
  </si>
  <si>
    <t>Разработка технологических процессов и проектирование изделий</t>
  </si>
  <si>
    <t>Основы расчета и проектирования сварных конструкций</t>
  </si>
  <si>
    <t>Основы проектирования технологических процессов</t>
  </si>
  <si>
    <t>Контроль качества сварочных работ</t>
  </si>
  <si>
    <t>Формы и методы контроля  качества металлов и сварных конструкций</t>
  </si>
  <si>
    <t>Организация и планирование работ на сборочно-сварочном участке</t>
  </si>
  <si>
    <t>Основы организации и планирования производственных работ на сварочном участке</t>
  </si>
  <si>
    <t>Технология выполнения работ по газосварке</t>
  </si>
  <si>
    <t>ПM.05 ЭК</t>
  </si>
  <si>
    <t>Основы технологии сварочного производства</t>
  </si>
  <si>
    <t>Базовые технологии цифровой экономики</t>
  </si>
  <si>
    <t>Основы информатики и автоматизации производства</t>
  </si>
  <si>
    <t>Правовое обеспечение профессиональной деятельности</t>
  </si>
  <si>
    <t>Основы электротехники</t>
  </si>
  <si>
    <t>СГ.06</t>
  </si>
  <si>
    <t>Основы бережливого производства</t>
  </si>
  <si>
    <t xml:space="preserve">индивидуальный учебный проект*/курсовая работа (проект) </t>
  </si>
  <si>
    <t>Зачет</t>
  </si>
  <si>
    <t>Квалификационный экзамен</t>
  </si>
  <si>
    <t>4к</t>
  </si>
  <si>
    <t>7к</t>
  </si>
  <si>
    <t>15.02.19</t>
  </si>
  <si>
    <t>техник</t>
  </si>
  <si>
    <t>1. Календарный  график учебного процесса 15.02.19 Сварочное производство</t>
  </si>
  <si>
    <t>Освоение профессии рабочего, должности служащего "Сварщик ручной  дуговой сварки плавящимся покрытым электродом"</t>
  </si>
  <si>
    <t xml:space="preserve">Освоение профессии рабочего, должности служащего "Сварщик газовой сварки"
</t>
  </si>
  <si>
    <t>2 сем.             22/2    недели</t>
  </si>
  <si>
    <t>МДК 06.01*</t>
  </si>
  <si>
    <t>ПМ.06*</t>
  </si>
  <si>
    <t>УП.06*</t>
  </si>
  <si>
    <t>ПM.06 ЭК*</t>
  </si>
  <si>
    <t>3 сем.           13/1/3  недель</t>
  </si>
  <si>
    <t>ОП.11*</t>
  </si>
  <si>
    <t>ОП.14*</t>
  </si>
  <si>
    <t>ОП.15*</t>
  </si>
  <si>
    <t>ОП.16*</t>
  </si>
  <si>
    <t>6432</t>
  </si>
  <si>
    <t>4 сем.       16/3/4  недели</t>
  </si>
  <si>
    <t>3,4,5</t>
  </si>
  <si>
    <t>5к</t>
  </si>
  <si>
    <t>5 сем.          13/1/2 недель</t>
  </si>
  <si>
    <t>6 сем.          14/3/7 недели</t>
  </si>
  <si>
    <t>7 сем.              7/2/7     недель</t>
  </si>
  <si>
    <t xml:space="preserve">8 сем.             7/3/3/4/6       недели </t>
  </si>
  <si>
    <t>Технология выполнения работ по профессии "Сварщик ручной сварки"</t>
  </si>
  <si>
    <t>ОП.12ц*</t>
  </si>
  <si>
    <t>ОП.13ц*</t>
  </si>
  <si>
    <t>ОП.01ц</t>
  </si>
  <si>
    <t>Допуски и технические измерения</t>
  </si>
  <si>
    <t>Основы безопасности и защиты Родины</t>
  </si>
  <si>
    <t>ПП.06*</t>
  </si>
  <si>
    <t>«_____»__________________2024 г.</t>
  </si>
  <si>
    <t>2024 г.</t>
  </si>
  <si>
    <t>_________________ 2024 г.</t>
  </si>
  <si>
    <t>2024 г</t>
  </si>
</sst>
</file>

<file path=xl/styles.xml><?xml version="1.0" encoding="utf-8"?>
<styleSheet xmlns="http://schemas.openxmlformats.org/spreadsheetml/2006/main">
  <numFmts count="1">
    <numFmt numFmtId="164" formatCode="##,###"/>
  </numFmts>
  <fonts count="62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rgb="FFFF0000"/>
      <name val="Times New Roman"/>
      <family val="1"/>
      <charset val="204"/>
    </font>
    <font>
      <b/>
      <sz val="12"/>
      <color indexed="8"/>
      <name val="Tahoma"/>
      <family val="2"/>
      <charset val="204"/>
    </font>
    <font>
      <sz val="8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</cellStyleXfs>
  <cellXfs count="547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6" fillId="0" borderId="0" xfId="0" applyFont="1" applyFill="1" applyBorder="1"/>
    <xf numFmtId="0" fontId="16" fillId="0" borderId="8" xfId="0" applyFont="1" applyFill="1" applyBorder="1"/>
    <xf numFmtId="0" fontId="16" fillId="0" borderId="8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7" fillId="0" borderId="0" xfId="0" applyFont="1" applyFill="1" applyBorder="1"/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1" fillId="0" borderId="6" xfId="0" applyNumberFormat="1" applyFont="1" applyFill="1" applyBorder="1" applyAlignment="1" applyProtection="1">
      <alignment horizontal="center"/>
    </xf>
    <xf numFmtId="0" fontId="13" fillId="0" borderId="27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/>
    </xf>
    <xf numFmtId="0" fontId="2" fillId="0" borderId="28" xfId="3" applyNumberFormat="1" applyFont="1" applyBorder="1" applyAlignment="1" applyProtection="1">
      <alignment horizontal="center" vertical="center"/>
      <protection locked="0"/>
    </xf>
    <xf numFmtId="0" fontId="2" fillId="2" borderId="2" xfId="3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/>
    <xf numFmtId="0" fontId="16" fillId="0" borderId="0" xfId="0" applyFont="1" applyFill="1" applyBorder="1" applyAlignment="1">
      <alignment vertical="center"/>
    </xf>
    <xf numFmtId="0" fontId="2" fillId="0" borderId="0" xfId="3" applyBorder="1"/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/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/>
    <xf numFmtId="0" fontId="29" fillId="0" borderId="25" xfId="0" applyFont="1" applyFill="1" applyBorder="1"/>
    <xf numFmtId="0" fontId="29" fillId="0" borderId="0" xfId="0" applyFont="1" applyFill="1" applyBorder="1"/>
    <xf numFmtId="0" fontId="29" fillId="0" borderId="16" xfId="0" applyFont="1" applyFill="1" applyBorder="1"/>
    <xf numFmtId="0" fontId="28" fillId="0" borderId="0" xfId="0" applyFont="1" applyFill="1" applyBorder="1"/>
    <xf numFmtId="0" fontId="30" fillId="0" borderId="0" xfId="0" applyFont="1" applyFill="1" applyBorder="1"/>
    <xf numFmtId="0" fontId="27" fillId="0" borderId="0" xfId="0" applyFont="1" applyFill="1" applyBorder="1"/>
    <xf numFmtId="0" fontId="29" fillId="0" borderId="17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22" fillId="0" borderId="0" xfId="3" applyFont="1"/>
    <xf numFmtId="0" fontId="18" fillId="0" borderId="0" xfId="3" applyFont="1"/>
    <xf numFmtId="0" fontId="8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8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Border="1" applyAlignment="1" applyProtection="1">
      <alignment horizontal="left" vertical="center"/>
      <protection locked="0"/>
    </xf>
    <xf numFmtId="0" fontId="32" fillId="0" borderId="0" xfId="3" applyFont="1"/>
    <xf numFmtId="0" fontId="34" fillId="2" borderId="0" xfId="3" applyFont="1" applyFill="1" applyBorder="1" applyAlignment="1" applyProtection="1">
      <alignment horizontal="left" vertical="center"/>
      <protection locked="0"/>
    </xf>
    <xf numFmtId="0" fontId="18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textRotation="90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center" textRotation="90" wrapText="1"/>
    </xf>
    <xf numFmtId="0" fontId="15" fillId="0" borderId="1" xfId="0" applyNumberFormat="1" applyFont="1" applyFill="1" applyBorder="1" applyAlignment="1" applyProtection="1">
      <alignment horizontal="center" vertical="center" textRotation="89" wrapText="1"/>
    </xf>
    <xf numFmtId="0" fontId="15" fillId="0" borderId="1" xfId="0" applyNumberFormat="1" applyFont="1" applyFill="1" applyBorder="1" applyAlignment="1" applyProtection="1">
      <alignment horizontal="center" textRotation="90" wrapText="1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0" fontId="26" fillId="0" borderId="5" xfId="0" applyNumberFormat="1" applyFont="1" applyFill="1" applyBorder="1" applyAlignment="1" applyProtection="1">
      <alignment horizontal="center" vertical="top"/>
    </xf>
    <xf numFmtId="0" fontId="26" fillId="0" borderId="5" xfId="0" applyNumberFormat="1" applyFont="1" applyFill="1" applyBorder="1" applyAlignment="1" applyProtection="1">
      <alignment horizontal="left" vertical="top" wrapText="1"/>
    </xf>
    <xf numFmtId="0" fontId="26" fillId="0" borderId="5" xfId="0" applyNumberFormat="1" applyFont="1" applyFill="1" applyBorder="1" applyAlignment="1" applyProtection="1">
      <alignment horizontal="center" vertical="center"/>
    </xf>
    <xf numFmtId="164" fontId="26" fillId="0" borderId="5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6" fillId="0" borderId="1" xfId="3" applyNumberFormat="1" applyFont="1" applyFill="1" applyBorder="1" applyAlignment="1" applyProtection="1">
      <alignment horizontal="center" vertical="center"/>
      <protection locked="0"/>
    </xf>
    <xf numFmtId="0" fontId="27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4" borderId="1" xfId="0" applyNumberFormat="1" applyFont="1" applyFill="1" applyBorder="1" applyAlignment="1" applyProtection="1">
      <alignment horizontal="center" vertical="center"/>
    </xf>
    <xf numFmtId="0" fontId="27" fillId="0" borderId="5" xfId="0" applyNumberFormat="1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" fillId="2" borderId="33" xfId="3" applyNumberFormat="1" applyFont="1" applyFill="1" applyBorder="1" applyAlignment="1" applyProtection="1">
      <alignment horizontal="center" vertical="center"/>
      <protection locked="0"/>
    </xf>
    <xf numFmtId="0" fontId="2" fillId="2" borderId="11" xfId="3" applyNumberFormat="1" applyFont="1" applyFill="1" applyBorder="1" applyAlignment="1" applyProtection="1">
      <alignment horizontal="center" vertical="center"/>
      <protection locked="0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6" fillId="0" borderId="31" xfId="0" applyFont="1" applyBorder="1" applyAlignment="1">
      <alignment horizontal="center" textRotation="90" wrapText="1"/>
    </xf>
    <xf numFmtId="0" fontId="6" fillId="0" borderId="30" xfId="0" applyFont="1" applyBorder="1" applyAlignment="1">
      <alignment horizontal="center" textRotation="90" wrapText="1"/>
    </xf>
    <xf numFmtId="0" fontId="6" fillId="3" borderId="35" xfId="0" applyFont="1" applyFill="1" applyBorder="1" applyAlignment="1">
      <alignment horizontal="center" textRotation="90" wrapText="1"/>
    </xf>
    <xf numFmtId="0" fontId="25" fillId="0" borderId="31" xfId="0" applyNumberFormat="1" applyFont="1" applyFill="1" applyBorder="1" applyAlignment="1" applyProtection="1">
      <alignment horizontal="center" textRotation="90" wrapText="1"/>
    </xf>
    <xf numFmtId="0" fontId="25" fillId="0" borderId="35" xfId="0" applyNumberFormat="1" applyFont="1" applyFill="1" applyBorder="1" applyAlignment="1" applyProtection="1">
      <alignment horizontal="center" textRotation="90" wrapText="1"/>
    </xf>
    <xf numFmtId="0" fontId="27" fillId="0" borderId="11" xfId="0" applyNumberFormat="1" applyFont="1" applyFill="1" applyBorder="1" applyAlignment="1" applyProtection="1">
      <alignment horizontal="center" vertical="center"/>
    </xf>
    <xf numFmtId="164" fontId="27" fillId="0" borderId="1" xfId="3" applyNumberFormat="1" applyFont="1" applyFill="1" applyBorder="1" applyAlignment="1" applyProtection="1">
      <alignment horizontal="center" vertical="center"/>
      <protection locked="0"/>
    </xf>
    <xf numFmtId="164" fontId="41" fillId="0" borderId="11" xfId="6" applyNumberFormat="1" applyFont="1" applyFill="1" applyBorder="1" applyAlignment="1">
      <alignment horizontal="center" vertical="center" wrapText="1"/>
    </xf>
    <xf numFmtId="0" fontId="41" fillId="0" borderId="11" xfId="6" applyFont="1" applyFill="1" applyBorder="1" applyAlignment="1">
      <alignment horizontal="center" vertical="center" wrapText="1"/>
    </xf>
    <xf numFmtId="164" fontId="27" fillId="0" borderId="5" xfId="0" applyNumberFormat="1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55" fillId="0" borderId="8" xfId="0" applyFont="1" applyFill="1" applyBorder="1"/>
    <xf numFmtId="0" fontId="24" fillId="0" borderId="8" xfId="0" applyFont="1" applyFill="1" applyBorder="1"/>
    <xf numFmtId="0" fontId="22" fillId="0" borderId="0" xfId="3" applyFont="1"/>
    <xf numFmtId="0" fontId="32" fillId="0" borderId="0" xfId="3" applyFont="1" applyFill="1"/>
    <xf numFmtId="0" fontId="56" fillId="0" borderId="1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164" fontId="27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/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9" fillId="0" borderId="1" xfId="0" applyFont="1" applyFill="1" applyBorder="1"/>
    <xf numFmtId="0" fontId="28" fillId="0" borderId="1" xfId="0" applyFont="1" applyFill="1" applyBorder="1"/>
    <xf numFmtId="0" fontId="57" fillId="0" borderId="5" xfId="0" applyFont="1" applyFill="1" applyBorder="1" applyAlignment="1">
      <alignment horizontal="center"/>
    </xf>
    <xf numFmtId="0" fontId="44" fillId="0" borderId="11" xfId="0" applyFont="1" applyFill="1" applyBorder="1"/>
    <xf numFmtId="0" fontId="44" fillId="0" borderId="11" xfId="0" applyFont="1" applyFill="1" applyBorder="1" applyAlignment="1">
      <alignment horizontal="center"/>
    </xf>
    <xf numFmtId="0" fontId="46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164" fontId="40" fillId="0" borderId="4" xfId="0" applyNumberFormat="1" applyFont="1" applyFill="1" applyBorder="1" applyAlignment="1" applyProtection="1">
      <alignment horizontal="center" vertical="center"/>
    </xf>
    <xf numFmtId="164" fontId="26" fillId="0" borderId="6" xfId="0" applyNumberFormat="1" applyFont="1" applyFill="1" applyBorder="1" applyAlignment="1" applyProtection="1">
      <alignment horizontal="center" vertical="center"/>
    </xf>
    <xf numFmtId="0" fontId="44" fillId="0" borderId="1" xfId="0" applyFont="1" applyFill="1" applyBorder="1"/>
    <xf numFmtId="0" fontId="43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164" fontId="42" fillId="0" borderId="14" xfId="3" applyNumberFormat="1" applyFont="1" applyFill="1" applyBorder="1" applyAlignment="1" applyProtection="1">
      <alignment horizontal="center" vertical="center"/>
      <protection locked="0"/>
    </xf>
    <xf numFmtId="0" fontId="47" fillId="0" borderId="1" xfId="0" applyFont="1" applyFill="1" applyBorder="1"/>
    <xf numFmtId="0" fontId="44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164" fontId="40" fillId="0" borderId="14" xfId="0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53" fillId="0" borderId="1" xfId="0" applyFont="1" applyFill="1" applyBorder="1"/>
    <xf numFmtId="0" fontId="49" fillId="0" borderId="5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/>
    </xf>
    <xf numFmtId="0" fontId="44" fillId="0" borderId="5" xfId="0" applyFont="1" applyFill="1" applyBorder="1" applyAlignment="1">
      <alignment horizontal="center"/>
    </xf>
    <xf numFmtId="164" fontId="42" fillId="0" borderId="23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vertical="top" wrapText="1"/>
    </xf>
    <xf numFmtId="0" fontId="41" fillId="0" borderId="1" xfId="6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vertical="center"/>
    </xf>
    <xf numFmtId="0" fontId="27" fillId="0" borderId="1" xfId="0" applyFont="1" applyFill="1" applyBorder="1" applyAlignment="1">
      <alignment horizontal="center" vertical="center"/>
    </xf>
    <xf numFmtId="0" fontId="41" fillId="0" borderId="5" xfId="6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top"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27" fillId="0" borderId="1" xfId="3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5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6" fillId="5" borderId="32" xfId="0" applyFont="1" applyFill="1" applyBorder="1"/>
    <xf numFmtId="0" fontId="46" fillId="5" borderId="2" xfId="0" applyFont="1" applyFill="1" applyBorder="1" applyAlignment="1">
      <alignment horizontal="center"/>
    </xf>
    <xf numFmtId="3" fontId="46" fillId="5" borderId="2" xfId="0" applyNumberFormat="1" applyFont="1" applyFill="1" applyBorder="1" applyAlignment="1">
      <alignment horizontal="center"/>
    </xf>
    <xf numFmtId="0" fontId="29" fillId="5" borderId="0" xfId="0" applyFont="1" applyFill="1" applyBorder="1"/>
    <xf numFmtId="0" fontId="51" fillId="6" borderId="2" xfId="6" applyFont="1" applyFill="1" applyBorder="1" applyAlignment="1">
      <alignment horizontal="left" vertical="top" wrapText="1"/>
    </xf>
    <xf numFmtId="0" fontId="41" fillId="7" borderId="1" xfId="0" applyFont="1" applyFill="1" applyBorder="1" applyAlignment="1">
      <alignment horizontal="left" vertical="top" wrapText="1"/>
    </xf>
    <xf numFmtId="0" fontId="41" fillId="7" borderId="1" xfId="0" applyFont="1" applyFill="1" applyBorder="1" applyAlignment="1">
      <alignment vertical="top" wrapText="1"/>
    </xf>
    <xf numFmtId="0" fontId="26" fillId="7" borderId="1" xfId="0" applyNumberFormat="1" applyFont="1" applyFill="1" applyBorder="1" applyAlignment="1" applyProtection="1">
      <alignment horizontal="center" vertical="center"/>
    </xf>
    <xf numFmtId="0" fontId="27" fillId="7" borderId="1" xfId="0" applyNumberFormat="1" applyFont="1" applyFill="1" applyBorder="1" applyAlignment="1" applyProtection="1">
      <alignment horizontal="center" vertical="center"/>
    </xf>
    <xf numFmtId="0" fontId="40" fillId="7" borderId="1" xfId="0" applyFont="1" applyFill="1" applyBorder="1" applyAlignment="1">
      <alignment horizontal="center" vertical="center" wrapText="1"/>
    </xf>
    <xf numFmtId="0" fontId="27" fillId="7" borderId="1" xfId="3" applyNumberFormat="1" applyFont="1" applyFill="1" applyBorder="1" applyAlignment="1" applyProtection="1">
      <alignment horizontal="center" vertical="center"/>
      <protection locked="0"/>
    </xf>
    <xf numFmtId="164" fontId="41" fillId="7" borderId="11" xfId="6" applyNumberFormat="1" applyFont="1" applyFill="1" applyBorder="1" applyAlignment="1">
      <alignment horizontal="center" vertical="center" wrapText="1"/>
    </xf>
    <xf numFmtId="0" fontId="41" fillId="7" borderId="1" xfId="6" applyFont="1" applyFill="1" applyBorder="1" applyAlignment="1">
      <alignment horizontal="center" vertical="center" wrapText="1"/>
    </xf>
    <xf numFmtId="164" fontId="27" fillId="7" borderId="1" xfId="3" applyNumberFormat="1" applyFont="1" applyFill="1" applyBorder="1" applyAlignment="1" applyProtection="1">
      <alignment horizontal="center" vertical="center"/>
      <protection locked="0"/>
    </xf>
    <xf numFmtId="0" fontId="26" fillId="7" borderId="1" xfId="3" applyNumberFormat="1" applyFont="1" applyFill="1" applyBorder="1" applyAlignment="1" applyProtection="1">
      <alignment horizontal="center" vertical="center"/>
      <protection locked="0"/>
    </xf>
    <xf numFmtId="0" fontId="15" fillId="7" borderId="1" xfId="0" applyNumberFormat="1" applyFont="1" applyFill="1" applyBorder="1" applyAlignment="1" applyProtection="1">
      <alignment horizontal="center" vertical="center"/>
    </xf>
    <xf numFmtId="164" fontId="15" fillId="7" borderId="1" xfId="0" applyNumberFormat="1" applyFont="1" applyFill="1" applyBorder="1" applyAlignment="1" applyProtection="1">
      <alignment horizontal="center" vertical="center"/>
    </xf>
    <xf numFmtId="0" fontId="27" fillId="7" borderId="0" xfId="0" applyFont="1" applyFill="1" applyBorder="1"/>
    <xf numFmtId="0" fontId="29" fillId="7" borderId="0" xfId="0" applyFont="1" applyFill="1" applyBorder="1"/>
    <xf numFmtId="0" fontId="7" fillId="7" borderId="1" xfId="3" applyNumberFormat="1" applyFont="1" applyFill="1" applyBorder="1" applyAlignment="1" applyProtection="1">
      <alignment horizontal="left" vertical="center"/>
      <protection locked="0"/>
    </xf>
    <xf numFmtId="0" fontId="7" fillId="7" borderId="1" xfId="3" applyNumberFormat="1" applyFont="1" applyFill="1" applyBorder="1" applyAlignment="1" applyProtection="1">
      <alignment horizontal="left" vertical="center" wrapText="1"/>
      <protection locked="0"/>
    </xf>
    <xf numFmtId="164" fontId="27" fillId="7" borderId="1" xfId="0" applyNumberFormat="1" applyFont="1" applyFill="1" applyBorder="1" applyAlignment="1" applyProtection="1">
      <alignment horizontal="center" vertical="center"/>
    </xf>
    <xf numFmtId="0" fontId="28" fillId="7" borderId="1" xfId="3" applyNumberFormat="1" applyFont="1" applyFill="1" applyBorder="1" applyAlignment="1" applyProtection="1">
      <alignment horizontal="center" vertical="center"/>
      <protection locked="0"/>
    </xf>
    <xf numFmtId="0" fontId="15" fillId="7" borderId="1" xfId="3" applyNumberFormat="1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/>
    <xf numFmtId="0" fontId="41" fillId="7" borderId="1" xfId="0" applyFont="1" applyFill="1" applyBorder="1" applyAlignment="1">
      <alignment horizontal="left" wrapText="1"/>
    </xf>
    <xf numFmtId="0" fontId="41" fillId="7" borderId="1" xfId="0" applyFont="1" applyFill="1" applyBorder="1" applyAlignment="1">
      <alignment wrapText="1"/>
    </xf>
    <xf numFmtId="0" fontId="26" fillId="7" borderId="1" xfId="0" applyNumberFormat="1" applyFont="1" applyFill="1" applyBorder="1" applyAlignment="1" applyProtection="1">
      <alignment horizontal="center" vertical="center" wrapText="1"/>
    </xf>
    <xf numFmtId="0" fontId="15" fillId="7" borderId="1" xfId="0" applyNumberFormat="1" applyFont="1" applyFill="1" applyBorder="1" applyAlignment="1" applyProtection="1">
      <alignment horizontal="center" vertical="center" wrapText="1"/>
    </xf>
    <xf numFmtId="0" fontId="51" fillId="7" borderId="1" xfId="0" applyFont="1" applyFill="1" applyBorder="1" applyAlignment="1">
      <alignment horizontal="center" vertical="center" wrapText="1"/>
    </xf>
    <xf numFmtId="164" fontId="26" fillId="7" borderId="1" xfId="0" applyNumberFormat="1" applyFont="1" applyFill="1" applyBorder="1" applyAlignment="1" applyProtection="1">
      <alignment horizontal="center" vertical="center"/>
    </xf>
    <xf numFmtId="0" fontId="25" fillId="7" borderId="1" xfId="3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 applyProtection="1">
      <alignment horizontal="center" vertical="center"/>
    </xf>
    <xf numFmtId="0" fontId="27" fillId="7" borderId="1" xfId="0" applyNumberFormat="1" applyFont="1" applyFill="1" applyBorder="1" applyAlignment="1" applyProtection="1">
      <alignment horizontal="center" vertical="center" wrapText="1"/>
    </xf>
    <xf numFmtId="0" fontId="41" fillId="8" borderId="1" xfId="0" applyFont="1" applyFill="1" applyBorder="1" applyAlignment="1">
      <alignment horizontal="left" wrapText="1"/>
    </xf>
    <xf numFmtId="0" fontId="41" fillId="8" borderId="1" xfId="0" applyFont="1" applyFill="1" applyBorder="1" applyAlignment="1">
      <alignment wrapText="1"/>
    </xf>
    <xf numFmtId="0" fontId="27" fillId="8" borderId="1" xfId="0" applyNumberFormat="1" applyFont="1" applyFill="1" applyBorder="1" applyAlignment="1" applyProtection="1">
      <alignment horizontal="center" vertical="center" wrapText="1"/>
    </xf>
    <xf numFmtId="0" fontId="27" fillId="8" borderId="1" xfId="3" applyNumberFormat="1" applyFont="1" applyFill="1" applyBorder="1" applyAlignment="1" applyProtection="1">
      <alignment horizontal="center" vertical="center"/>
      <protection locked="0"/>
    </xf>
    <xf numFmtId="0" fontId="27" fillId="8" borderId="1" xfId="0" applyNumberFormat="1" applyFont="1" applyFill="1" applyBorder="1" applyAlignment="1" applyProtection="1">
      <alignment horizontal="center" vertical="center"/>
    </xf>
    <xf numFmtId="0" fontId="26" fillId="8" borderId="1" xfId="0" applyNumberFormat="1" applyFont="1" applyFill="1" applyBorder="1" applyAlignment="1" applyProtection="1">
      <alignment horizontal="center" vertical="center"/>
    </xf>
    <xf numFmtId="0" fontId="40" fillId="8" borderId="1" xfId="0" applyFont="1" applyFill="1" applyBorder="1" applyAlignment="1">
      <alignment horizontal="center" vertical="center" wrapText="1"/>
    </xf>
    <xf numFmtId="164" fontId="27" fillId="8" borderId="1" xfId="3" applyNumberFormat="1" applyFont="1" applyFill="1" applyBorder="1" applyAlignment="1" applyProtection="1">
      <alignment horizontal="center" vertical="center"/>
      <protection locked="0"/>
    </xf>
    <xf numFmtId="0" fontId="26" fillId="8" borderId="1" xfId="3" applyNumberFormat="1" applyFont="1" applyFill="1" applyBorder="1" applyAlignment="1" applyProtection="1">
      <alignment horizontal="center" vertical="center"/>
      <protection locked="0"/>
    </xf>
    <xf numFmtId="164" fontId="26" fillId="8" borderId="1" xfId="0" applyNumberFormat="1" applyFont="1" applyFill="1" applyBorder="1" applyAlignment="1" applyProtection="1">
      <alignment horizontal="center" vertical="center"/>
    </xf>
    <xf numFmtId="0" fontId="15" fillId="8" borderId="1" xfId="0" applyNumberFormat="1" applyFont="1" applyFill="1" applyBorder="1" applyAlignment="1" applyProtection="1">
      <alignment horizontal="center" vertical="center"/>
    </xf>
    <xf numFmtId="0" fontId="27" fillId="8" borderId="0" xfId="0" applyFont="1" applyFill="1" applyBorder="1"/>
    <xf numFmtId="0" fontId="15" fillId="8" borderId="1" xfId="0" applyNumberFormat="1" applyFont="1" applyFill="1" applyBorder="1" applyAlignment="1" applyProtection="1">
      <alignment horizontal="center" vertical="center" wrapText="1"/>
    </xf>
    <xf numFmtId="0" fontId="25" fillId="8" borderId="1" xfId="3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 applyProtection="1">
      <alignment horizontal="center" vertical="center"/>
    </xf>
    <xf numFmtId="0" fontId="29" fillId="8" borderId="0" xfId="0" applyFont="1" applyFill="1" applyBorder="1"/>
    <xf numFmtId="0" fontId="26" fillId="8" borderId="1" xfId="0" applyNumberFormat="1" applyFont="1" applyFill="1" applyBorder="1" applyAlignment="1" applyProtection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 applyProtection="1">
      <alignment horizontal="center" vertical="center"/>
    </xf>
    <xf numFmtId="0" fontId="7" fillId="8" borderId="1" xfId="3" applyNumberFormat="1" applyFont="1" applyFill="1" applyBorder="1" applyAlignment="1" applyProtection="1">
      <alignment horizontal="left" vertical="center"/>
      <protection locked="0"/>
    </xf>
    <xf numFmtId="0" fontId="7" fillId="8" borderId="1" xfId="3" applyNumberFormat="1" applyFont="1" applyFill="1" applyBorder="1" applyAlignment="1" applyProtection="1">
      <alignment horizontal="left" vertical="center" wrapText="1"/>
      <protection locked="0"/>
    </xf>
    <xf numFmtId="0" fontId="28" fillId="8" borderId="1" xfId="3" applyNumberFormat="1" applyFont="1" applyFill="1" applyBorder="1" applyAlignment="1" applyProtection="1">
      <alignment horizontal="center" vertical="center"/>
      <protection locked="0"/>
    </xf>
    <xf numFmtId="0" fontId="15" fillId="8" borderId="1" xfId="3" applyNumberFormat="1" applyFont="1" applyFill="1" applyBorder="1" applyAlignment="1" applyProtection="1">
      <alignment horizontal="center" vertical="center"/>
      <protection locked="0"/>
    </xf>
    <xf numFmtId="0" fontId="15" fillId="8" borderId="0" xfId="0" applyFont="1" applyFill="1" applyBorder="1"/>
    <xf numFmtId="0" fontId="41" fillId="8" borderId="1" xfId="0" applyFont="1" applyFill="1" applyBorder="1" applyAlignment="1">
      <alignment horizontal="left" vertical="top" wrapText="1"/>
    </xf>
    <xf numFmtId="0" fontId="41" fillId="8" borderId="1" xfId="0" applyFont="1" applyFill="1" applyBorder="1" applyAlignment="1">
      <alignment vertical="top" wrapText="1"/>
    </xf>
    <xf numFmtId="164" fontId="41" fillId="8" borderId="11" xfId="6" applyNumberFormat="1" applyFont="1" applyFill="1" applyBorder="1" applyAlignment="1">
      <alignment horizontal="center" vertical="center" wrapText="1"/>
    </xf>
    <xf numFmtId="0" fontId="41" fillId="8" borderId="1" xfId="6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left" vertical="center" wrapText="1"/>
    </xf>
    <xf numFmtId="0" fontId="41" fillId="4" borderId="11" xfId="3" applyNumberFormat="1" applyFont="1" applyFill="1" applyBorder="1" applyAlignment="1" applyProtection="1">
      <alignment horizontal="left" vertical="center" wrapText="1"/>
      <protection locked="0"/>
    </xf>
    <xf numFmtId="0" fontId="27" fillId="4" borderId="1" xfId="0" applyNumberFormat="1" applyFont="1" applyFill="1" applyBorder="1" applyAlignment="1" applyProtection="1">
      <alignment horizontal="center" vertical="center" wrapText="1"/>
    </xf>
    <xf numFmtId="0" fontId="27" fillId="4" borderId="1" xfId="3" applyNumberFormat="1" applyFont="1" applyFill="1" applyBorder="1" applyAlignment="1" applyProtection="1">
      <alignment horizontal="center" vertical="center"/>
      <protection locked="0"/>
    </xf>
    <xf numFmtId="164" fontId="4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41" fillId="4" borderId="11" xfId="6" applyNumberFormat="1" applyFont="1" applyFill="1" applyBorder="1" applyAlignment="1">
      <alignment horizontal="center" vertical="center" wrapText="1"/>
    </xf>
    <xf numFmtId="164" fontId="27" fillId="4" borderId="1" xfId="3" applyNumberFormat="1" applyFont="1" applyFill="1" applyBorder="1" applyAlignment="1" applyProtection="1">
      <alignment horizontal="center" vertical="center"/>
      <protection locked="0"/>
    </xf>
    <xf numFmtId="0" fontId="27" fillId="4" borderId="1" xfId="0" applyNumberFormat="1" applyFont="1" applyFill="1" applyBorder="1" applyAlignment="1" applyProtection="1">
      <alignment horizontal="center" vertical="center"/>
    </xf>
    <xf numFmtId="164" fontId="26" fillId="4" borderId="1" xfId="0" applyNumberFormat="1" applyFont="1" applyFill="1" applyBorder="1" applyAlignment="1" applyProtection="1">
      <alignment horizontal="center" vertical="center"/>
    </xf>
    <xf numFmtId="0" fontId="27" fillId="4" borderId="0" xfId="0" applyFont="1" applyFill="1" applyBorder="1"/>
    <xf numFmtId="0" fontId="29" fillId="4" borderId="0" xfId="0" applyFont="1" applyFill="1" applyBorder="1"/>
    <xf numFmtId="0" fontId="41" fillId="4" borderId="1" xfId="3" applyNumberFormat="1" applyFont="1" applyFill="1" applyBorder="1" applyAlignment="1" applyProtection="1">
      <alignment horizontal="left" vertical="center" wrapText="1"/>
      <protection locked="0"/>
    </xf>
    <xf numFmtId="0" fontId="41" fillId="4" borderId="5" xfId="3" applyNumberFormat="1" applyFont="1" applyFill="1" applyBorder="1" applyAlignment="1" applyProtection="1">
      <alignment horizontal="left" vertical="center" wrapText="1"/>
      <protection locked="0"/>
    </xf>
    <xf numFmtId="0" fontId="6" fillId="0" borderId="5" xfId="3" applyNumberFormat="1" applyFont="1" applyFill="1" applyBorder="1" applyAlignment="1" applyProtection="1">
      <alignment horizontal="left" vertical="center"/>
      <protection locked="0"/>
    </xf>
    <xf numFmtId="0" fontId="27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3" applyNumberFormat="1" applyFont="1" applyFill="1" applyBorder="1" applyAlignment="1" applyProtection="1">
      <alignment horizontal="center" vertical="center"/>
      <protection locked="0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41" fillId="0" borderId="6" xfId="6" applyFont="1" applyFill="1" applyBorder="1" applyAlignment="1">
      <alignment horizontal="center" vertical="center" wrapText="1"/>
    </xf>
    <xf numFmtId="0" fontId="41" fillId="0" borderId="11" xfId="3" applyNumberFormat="1" applyFont="1" applyFill="1" applyBorder="1" applyAlignment="1" applyProtection="1">
      <alignment horizontal="left" vertical="center"/>
      <protection locked="0"/>
    </xf>
    <xf numFmtId="0" fontId="41" fillId="0" borderId="11" xfId="0" applyFont="1" applyFill="1" applyBorder="1" applyAlignment="1">
      <alignment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25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NumberFormat="1" applyFont="1" applyFill="1" applyBorder="1" applyAlignment="1" applyProtection="1">
      <alignment horizontal="center" vertical="center"/>
    </xf>
    <xf numFmtId="164" fontId="40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164" fontId="27" fillId="0" borderId="11" xfId="3" applyNumberFormat="1" applyFont="1" applyFill="1" applyBorder="1" applyAlignment="1" applyProtection="1">
      <alignment horizontal="center" vertical="center"/>
      <protection locked="0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164" fontId="15" fillId="0" borderId="11" xfId="0" applyNumberFormat="1" applyFont="1" applyFill="1" applyBorder="1" applyAlignment="1" applyProtection="1">
      <alignment horizontal="center" vertical="center"/>
    </xf>
    <xf numFmtId="0" fontId="46" fillId="6" borderId="28" xfId="3" applyFont="1" applyFill="1" applyBorder="1" applyAlignment="1" applyProtection="1">
      <alignment horizontal="left" vertical="center"/>
      <protection locked="0"/>
    </xf>
    <xf numFmtId="0" fontId="26" fillId="6" borderId="2" xfId="0" applyNumberFormat="1" applyFont="1" applyFill="1" applyBorder="1" applyAlignment="1" applyProtection="1">
      <alignment horizontal="center" vertical="center" wrapText="1"/>
    </xf>
    <xf numFmtId="0" fontId="26" fillId="6" borderId="2" xfId="3" applyNumberFormat="1" applyFont="1" applyFill="1" applyBorder="1" applyAlignment="1" applyProtection="1">
      <alignment horizontal="center" vertical="center"/>
      <protection locked="0"/>
    </xf>
    <xf numFmtId="0" fontId="26" fillId="6" borderId="2" xfId="0" applyNumberFormat="1" applyFont="1" applyFill="1" applyBorder="1" applyAlignment="1" applyProtection="1">
      <alignment horizontal="center" vertical="center"/>
    </xf>
    <xf numFmtId="0" fontId="26" fillId="6" borderId="39" xfId="0" applyFont="1" applyFill="1" applyBorder="1"/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54" fillId="0" borderId="5" xfId="3" applyNumberFormat="1" applyFont="1" applyFill="1" applyBorder="1" applyAlignment="1" applyProtection="1">
      <alignment horizontal="center" vertical="center"/>
      <protection locked="0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7" fillId="0" borderId="5" xfId="3" applyNumberFormat="1" applyFont="1" applyFill="1" applyBorder="1" applyAlignment="1" applyProtection="1">
      <alignment horizontal="center" vertical="center"/>
      <protection locked="0"/>
    </xf>
    <xf numFmtId="0" fontId="41" fillId="0" borderId="11" xfId="0" applyFont="1" applyFill="1" applyBorder="1" applyAlignment="1">
      <alignment horizontal="left"/>
    </xf>
    <xf numFmtId="0" fontId="41" fillId="0" borderId="11" xfId="0" applyFont="1" applyFill="1" applyBorder="1" applyAlignment="1">
      <alignment vertical="top" wrapText="1"/>
    </xf>
    <xf numFmtId="0" fontId="27" fillId="0" borderId="11" xfId="3" applyNumberFormat="1" applyFont="1" applyFill="1" applyBorder="1" applyAlignment="1" applyProtection="1">
      <alignment horizontal="center" vertical="center"/>
      <protection locked="0"/>
    </xf>
    <xf numFmtId="164" fontId="26" fillId="0" borderId="11" xfId="0" applyNumberFormat="1" applyFont="1" applyFill="1" applyBorder="1" applyAlignment="1" applyProtection="1">
      <alignment horizontal="center" vertical="center"/>
    </xf>
    <xf numFmtId="0" fontId="40" fillId="6" borderId="28" xfId="0" applyFont="1" applyFill="1" applyBorder="1" applyAlignment="1">
      <alignment horizontal="left" vertical="center"/>
    </xf>
    <xf numFmtId="0" fontId="54" fillId="0" borderId="5" xfId="0" applyNumberFormat="1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>
      <alignment horizontal="left" wrapText="1"/>
    </xf>
    <xf numFmtId="0" fontId="52" fillId="0" borderId="11" xfId="0" applyFont="1" applyFill="1" applyBorder="1" applyAlignment="1">
      <alignment horizontal="left" vertical="center" wrapText="1"/>
    </xf>
    <xf numFmtId="0" fontId="26" fillId="0" borderId="11" xfId="0" applyNumberFormat="1" applyFont="1" applyFill="1" applyBorder="1" applyAlignment="1" applyProtection="1">
      <alignment horizontal="center" vertical="center" wrapText="1"/>
    </xf>
    <xf numFmtId="0" fontId="26" fillId="0" borderId="11" xfId="3" applyNumberFormat="1" applyFont="1" applyFill="1" applyBorder="1" applyAlignment="1" applyProtection="1">
      <alignment horizontal="center" vertical="center"/>
      <protection locked="0"/>
    </xf>
    <xf numFmtId="0" fontId="40" fillId="6" borderId="28" xfId="0" applyFont="1" applyFill="1" applyBorder="1" applyAlignment="1">
      <alignment horizontal="left" wrapText="1"/>
    </xf>
    <xf numFmtId="0" fontId="40" fillId="6" borderId="2" xfId="0" applyFont="1" applyFill="1" applyBorder="1" applyAlignment="1">
      <alignment wrapText="1"/>
    </xf>
    <xf numFmtId="0" fontId="25" fillId="6" borderId="2" xfId="0" applyNumberFormat="1" applyFont="1" applyFill="1" applyBorder="1" applyAlignment="1" applyProtection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58" fillId="6" borderId="39" xfId="0" applyFont="1" applyFill="1" applyBorder="1"/>
    <xf numFmtId="0" fontId="40" fillId="0" borderId="5" xfId="0" applyFont="1" applyFill="1" applyBorder="1" applyAlignment="1">
      <alignment horizontal="center" vertical="center" wrapText="1"/>
    </xf>
    <xf numFmtId="164" fontId="27" fillId="0" borderId="5" xfId="3" applyNumberFormat="1" applyFont="1" applyFill="1" applyBorder="1" applyAlignment="1" applyProtection="1">
      <alignment horizontal="center" vertical="center"/>
      <protection locked="0"/>
    </xf>
    <xf numFmtId="49" fontId="27" fillId="0" borderId="11" xfId="0" applyNumberFormat="1" applyFont="1" applyFill="1" applyBorder="1" applyAlignment="1" applyProtection="1">
      <alignment horizontal="center" vertical="center"/>
    </xf>
    <xf numFmtId="12" fontId="26" fillId="6" borderId="2" xfId="0" applyNumberFormat="1" applyFont="1" applyFill="1" applyBorder="1" applyAlignment="1">
      <alignment horizontal="center" vertical="center" wrapText="1"/>
    </xf>
    <xf numFmtId="0" fontId="27" fillId="0" borderId="5" xfId="3" applyNumberFormat="1" applyFont="1" applyFill="1" applyBorder="1" applyAlignment="1">
      <alignment horizontal="center" vertical="center"/>
    </xf>
    <xf numFmtId="0" fontId="27" fillId="0" borderId="5" xfId="0" applyFont="1" applyFill="1" applyBorder="1"/>
    <xf numFmtId="0" fontId="41" fillId="0" borderId="11" xfId="0" applyFont="1" applyFill="1" applyBorder="1" applyAlignment="1">
      <alignment horizontal="left" vertical="top" wrapText="1"/>
    </xf>
    <xf numFmtId="0" fontId="52" fillId="0" borderId="11" xfId="0" applyFont="1" applyFill="1" applyBorder="1" applyAlignment="1">
      <alignment horizontal="justify" vertical="center" wrapText="1"/>
    </xf>
    <xf numFmtId="0" fontId="27" fillId="0" borderId="11" xfId="3" applyNumberFormat="1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 applyProtection="1">
      <alignment horizontal="center" vertical="center"/>
    </xf>
    <xf numFmtId="0" fontId="40" fillId="6" borderId="28" xfId="0" applyFont="1" applyFill="1" applyBorder="1" applyAlignment="1">
      <alignment horizontal="left" vertical="center" wrapText="1"/>
    </xf>
    <xf numFmtId="49" fontId="26" fillId="6" borderId="2" xfId="0" applyNumberFormat="1" applyFont="1" applyFill="1" applyBorder="1" applyAlignment="1">
      <alignment horizontal="center" vertical="center" wrapText="1"/>
    </xf>
    <xf numFmtId="0" fontId="54" fillId="6" borderId="39" xfId="0" applyFont="1" applyFill="1" applyBorder="1"/>
    <xf numFmtId="0" fontId="52" fillId="4" borderId="5" xfId="0" applyFont="1" applyFill="1" applyBorder="1" applyAlignment="1">
      <alignment horizontal="left" vertical="center" wrapText="1"/>
    </xf>
    <xf numFmtId="0" fontId="27" fillId="4" borderId="5" xfId="0" applyNumberFormat="1" applyFont="1" applyFill="1" applyBorder="1" applyAlignment="1" applyProtection="1">
      <alignment horizontal="center" vertical="center" wrapText="1"/>
    </xf>
    <xf numFmtId="0" fontId="27" fillId="4" borderId="5" xfId="3" applyNumberFormat="1" applyFont="1" applyFill="1" applyBorder="1" applyAlignment="1" applyProtection="1">
      <alignment horizontal="center" vertical="center"/>
      <protection locked="0"/>
    </xf>
    <xf numFmtId="0" fontId="26" fillId="4" borderId="5" xfId="0" applyNumberFormat="1" applyFont="1" applyFill="1" applyBorder="1" applyAlignment="1" applyProtection="1">
      <alignment horizontal="center" vertical="center"/>
    </xf>
    <xf numFmtId="0" fontId="27" fillId="4" borderId="5" xfId="0" applyNumberFormat="1" applyFont="1" applyFill="1" applyBorder="1" applyAlignment="1" applyProtection="1">
      <alignment horizontal="center" vertical="center"/>
    </xf>
    <xf numFmtId="164" fontId="40" fillId="4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164" fontId="41" fillId="4" borderId="6" xfId="6" applyNumberFormat="1" applyFont="1" applyFill="1" applyBorder="1" applyAlignment="1">
      <alignment horizontal="center" vertical="center" wrapText="1"/>
    </xf>
    <xf numFmtId="164" fontId="27" fillId="4" borderId="5" xfId="3" applyNumberFormat="1" applyFont="1" applyFill="1" applyBorder="1" applyAlignment="1" applyProtection="1">
      <alignment horizontal="center" vertical="center"/>
      <protection locked="0"/>
    </xf>
    <xf numFmtId="164" fontId="26" fillId="4" borderId="5" xfId="0" applyNumberFormat="1" applyFont="1" applyFill="1" applyBorder="1" applyAlignment="1" applyProtection="1">
      <alignment horizontal="center" vertical="center"/>
    </xf>
    <xf numFmtId="0" fontId="40" fillId="5" borderId="10" xfId="0" applyFont="1" applyFill="1" applyBorder="1" applyAlignment="1">
      <alignment horizontal="left" vertical="center" wrapText="1"/>
    </xf>
    <xf numFmtId="0" fontId="40" fillId="5" borderId="9" xfId="0" applyFont="1" applyFill="1" applyBorder="1" applyAlignment="1">
      <alignment horizontal="justify" vertical="center" wrapText="1"/>
    </xf>
    <xf numFmtId="12" fontId="26" fillId="5" borderId="9" xfId="0" applyNumberFormat="1" applyFont="1" applyFill="1" applyBorder="1" applyAlignment="1">
      <alignment horizontal="center" vertical="center" wrapText="1"/>
    </xf>
    <xf numFmtId="0" fontId="40" fillId="6" borderId="31" xfId="0" applyFont="1" applyFill="1" applyBorder="1" applyAlignment="1">
      <alignment horizontal="left" vertical="center" wrapText="1"/>
    </xf>
    <xf numFmtId="0" fontId="40" fillId="6" borderId="30" xfId="0" applyFont="1" applyFill="1" applyBorder="1" applyAlignment="1">
      <alignment wrapText="1"/>
    </xf>
    <xf numFmtId="0" fontId="26" fillId="6" borderId="30" xfId="0" applyNumberFormat="1" applyFont="1" applyFill="1" applyBorder="1" applyAlignment="1" applyProtection="1">
      <alignment horizontal="center" vertical="center"/>
    </xf>
    <xf numFmtId="0" fontId="26" fillId="6" borderId="30" xfId="0" applyFont="1" applyFill="1" applyBorder="1" applyAlignment="1">
      <alignment horizontal="center" vertical="center" wrapText="1"/>
    </xf>
    <xf numFmtId="0" fontId="58" fillId="5" borderId="21" xfId="0" applyFont="1" applyFill="1" applyBorder="1"/>
    <xf numFmtId="0" fontId="58" fillId="6" borderId="18" xfId="0" applyFont="1" applyFill="1" applyBorder="1"/>
    <xf numFmtId="0" fontId="44" fillId="0" borderId="5" xfId="0" applyFont="1" applyFill="1" applyBorder="1"/>
    <xf numFmtId="164" fontId="4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4" fontId="41" fillId="0" borderId="6" xfId="6" applyNumberFormat="1" applyFont="1" applyFill="1" applyBorder="1" applyAlignment="1">
      <alignment horizontal="center" vertical="center" wrapText="1"/>
    </xf>
    <xf numFmtId="0" fontId="15" fillId="0" borderId="11" xfId="3" applyNumberFormat="1" applyFont="1" applyFill="1" applyBorder="1" applyAlignment="1" applyProtection="1">
      <alignment horizontal="center" vertical="center"/>
      <protection locked="0"/>
    </xf>
    <xf numFmtId="0" fontId="54" fillId="0" borderId="11" xfId="3" applyNumberFormat="1" applyFont="1" applyFill="1" applyBorder="1" applyAlignment="1" applyProtection="1">
      <alignment horizontal="center" vertical="center"/>
      <protection locked="0"/>
    </xf>
    <xf numFmtId="0" fontId="28" fillId="0" borderId="11" xfId="0" applyFont="1" applyFill="1" applyBorder="1" applyAlignment="1">
      <alignment horizontal="center" vertical="center"/>
    </xf>
    <xf numFmtId="0" fontId="27" fillId="0" borderId="11" xfId="0" applyFont="1" applyFill="1" applyBorder="1"/>
    <xf numFmtId="0" fontId="41" fillId="0" borderId="11" xfId="0" applyFont="1" applyFill="1" applyBorder="1" applyAlignment="1">
      <alignment horizontal="left" vertical="center" wrapText="1"/>
    </xf>
    <xf numFmtId="0" fontId="52" fillId="0" borderId="11" xfId="0" applyFont="1" applyFill="1" applyBorder="1" applyAlignment="1">
      <alignment vertical="top" wrapText="1"/>
    </xf>
    <xf numFmtId="0" fontId="26" fillId="5" borderId="2" xfId="0" applyNumberFormat="1" applyFont="1" applyFill="1" applyBorder="1" applyAlignment="1" applyProtection="1">
      <alignment horizontal="center" vertical="center"/>
    </xf>
    <xf numFmtId="0" fontId="26" fillId="5" borderId="2" xfId="3" applyNumberFormat="1" applyFont="1" applyFill="1" applyBorder="1" applyAlignment="1" applyProtection="1">
      <alignment horizontal="center" vertical="center"/>
      <protection locked="0"/>
    </xf>
    <xf numFmtId="0" fontId="50" fillId="5" borderId="28" xfId="0" applyFont="1" applyFill="1" applyBorder="1" applyAlignment="1">
      <alignment horizontal="justify" vertical="center" wrapText="1"/>
    </xf>
    <xf numFmtId="0" fontId="50" fillId="5" borderId="2" xfId="0" applyFont="1" applyFill="1" applyBorder="1" applyAlignment="1">
      <alignment horizontal="justify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39" xfId="0" applyFont="1" applyFill="1" applyBorder="1"/>
    <xf numFmtId="0" fontId="58" fillId="5" borderId="39" xfId="0" applyFont="1" applyFill="1" applyBorder="1"/>
    <xf numFmtId="164" fontId="26" fillId="6" borderId="2" xfId="0" applyNumberFormat="1" applyFont="1" applyFill="1" applyBorder="1" applyAlignment="1" applyProtection="1">
      <alignment horizontal="center" vertical="center"/>
    </xf>
    <xf numFmtId="164" fontId="25" fillId="0" borderId="1" xfId="0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Border="1" applyAlignment="1" applyProtection="1">
      <alignment horizontal="center" vertical="center"/>
      <protection locked="0"/>
    </xf>
    <xf numFmtId="49" fontId="26" fillId="5" borderId="9" xfId="0" applyNumberFormat="1" applyFont="1" applyFill="1" applyBorder="1" applyAlignment="1">
      <alignment horizontal="center" vertical="center" wrapText="1"/>
    </xf>
    <xf numFmtId="0" fontId="60" fillId="5" borderId="43" xfId="0" applyFont="1" applyFill="1" applyBorder="1" applyAlignment="1">
      <alignment vertical="center" wrapText="1"/>
    </xf>
    <xf numFmtId="0" fontId="61" fillId="0" borderId="11" xfId="0" applyFont="1" applyBorder="1" applyAlignment="1">
      <alignment horizontal="left" vertical="center" wrapText="1"/>
    </xf>
    <xf numFmtId="0" fontId="61" fillId="0" borderId="11" xfId="0" applyFont="1" applyFill="1" applyBorder="1" applyAlignment="1">
      <alignment vertical="center" wrapText="1"/>
    </xf>
    <xf numFmtId="0" fontId="61" fillId="0" borderId="1" xfId="0" applyFont="1" applyBorder="1" applyAlignment="1">
      <alignment horizontal="left" vertical="center" wrapText="1"/>
    </xf>
    <xf numFmtId="0" fontId="61" fillId="0" borderId="1" xfId="0" applyFont="1" applyFill="1" applyBorder="1" applyAlignment="1">
      <alignment vertical="center" wrapText="1"/>
    </xf>
    <xf numFmtId="0" fontId="61" fillId="0" borderId="5" xfId="6" applyFont="1" applyFill="1" applyBorder="1" applyAlignment="1">
      <alignment horizontal="left" vertical="center" wrapText="1"/>
    </xf>
    <xf numFmtId="0" fontId="61" fillId="0" borderId="0" xfId="6" applyFont="1" applyFill="1"/>
    <xf numFmtId="0" fontId="60" fillId="5" borderId="43" xfId="0" applyFont="1" applyFill="1" applyBorder="1" applyAlignment="1">
      <alignment horizontal="left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/>
    </xf>
    <xf numFmtId="164" fontId="26" fillId="0" borderId="13" xfId="0" applyNumberFormat="1" applyFont="1" applyFill="1" applyBorder="1" applyAlignment="1" applyProtection="1">
      <alignment horizontal="center" vertical="center"/>
    </xf>
    <xf numFmtId="164" fontId="26" fillId="0" borderId="24" xfId="0" applyNumberFormat="1" applyFont="1" applyFill="1" applyBorder="1" applyAlignment="1" applyProtection="1">
      <alignment horizontal="center" vertical="center"/>
    </xf>
    <xf numFmtId="3" fontId="46" fillId="5" borderId="44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 applyProtection="1">
      <alignment horizontal="center" vertical="top"/>
    </xf>
    <xf numFmtId="0" fontId="27" fillId="0" borderId="13" xfId="0" applyNumberFormat="1" applyFont="1" applyFill="1" applyBorder="1" applyAlignment="1" applyProtection="1">
      <alignment horizontal="center" vertical="top"/>
    </xf>
    <xf numFmtId="0" fontId="26" fillId="0" borderId="13" xfId="0" applyNumberFormat="1" applyFont="1" applyFill="1" applyBorder="1" applyAlignment="1" applyProtection="1">
      <alignment horizontal="center" vertical="top"/>
    </xf>
    <xf numFmtId="0" fontId="27" fillId="0" borderId="24" xfId="0" applyNumberFormat="1" applyFont="1" applyFill="1" applyBorder="1" applyAlignment="1" applyProtection="1">
      <alignment horizontal="center" vertical="top"/>
    </xf>
    <xf numFmtId="0" fontId="26" fillId="5" borderId="44" xfId="3" applyNumberFormat="1" applyFont="1" applyFill="1" applyBorder="1" applyAlignment="1" applyProtection="1">
      <alignment horizontal="center" vertical="center"/>
      <protection locked="0"/>
    </xf>
    <xf numFmtId="0" fontId="26" fillId="0" borderId="3" xfId="3" applyNumberFormat="1" applyFont="1" applyFill="1" applyBorder="1" applyAlignment="1" applyProtection="1">
      <alignment horizontal="center" vertical="center"/>
      <protection locked="0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27" fillId="0" borderId="13" xfId="3" applyNumberFormat="1" applyFont="1" applyFill="1" applyBorder="1" applyAlignment="1" applyProtection="1">
      <alignment horizontal="center" vertical="center"/>
      <protection locked="0"/>
    </xf>
    <xf numFmtId="0" fontId="27" fillId="0" borderId="24" xfId="3" applyNumberFormat="1" applyFont="1" applyFill="1" applyBorder="1" applyAlignment="1" applyProtection="1">
      <alignment horizontal="center" vertical="center"/>
      <protection locked="0"/>
    </xf>
    <xf numFmtId="0" fontId="26" fillId="5" borderId="44" xfId="0" applyFont="1" applyFill="1" applyBorder="1" applyAlignment="1">
      <alignment horizontal="center" vertical="center" wrapText="1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7" fillId="4" borderId="13" xfId="0" applyNumberFormat="1" applyFont="1" applyFill="1" applyBorder="1" applyAlignment="1" applyProtection="1">
      <alignment horizontal="center" vertical="top"/>
    </xf>
    <xf numFmtId="0" fontId="26" fillId="4" borderId="13" xfId="0" applyNumberFormat="1" applyFont="1" applyFill="1" applyBorder="1" applyAlignment="1" applyProtection="1">
      <alignment horizontal="center" vertical="center"/>
    </xf>
    <xf numFmtId="0" fontId="27" fillId="4" borderId="24" xfId="0" applyNumberFormat="1" applyFont="1" applyFill="1" applyBorder="1" applyAlignment="1" applyProtection="1">
      <alignment horizontal="center" vertical="center"/>
    </xf>
    <xf numFmtId="12" fontId="26" fillId="5" borderId="45" xfId="0" applyNumberFormat="1" applyFont="1" applyFill="1" applyBorder="1" applyAlignment="1">
      <alignment horizontal="center" vertical="center" wrapText="1"/>
    </xf>
    <xf numFmtId="0" fontId="26" fillId="6" borderId="34" xfId="0" applyFont="1" applyFill="1" applyBorder="1" applyAlignment="1">
      <alignment horizontal="center" vertical="center" wrapText="1"/>
    </xf>
    <xf numFmtId="0" fontId="27" fillId="7" borderId="13" xfId="0" applyNumberFormat="1" applyFont="1" applyFill="1" applyBorder="1" applyAlignment="1" applyProtection="1">
      <alignment horizontal="center" vertical="top"/>
    </xf>
    <xf numFmtId="0" fontId="27" fillId="8" borderId="13" xfId="0" applyNumberFormat="1" applyFont="1" applyFill="1" applyBorder="1" applyAlignment="1" applyProtection="1">
      <alignment horizontal="center" vertical="top"/>
    </xf>
    <xf numFmtId="0" fontId="27" fillId="0" borderId="24" xfId="3" applyNumberFormat="1" applyFont="1" applyFill="1" applyBorder="1" applyAlignment="1">
      <alignment horizontal="center" vertical="center"/>
    </xf>
    <xf numFmtId="12" fontId="26" fillId="6" borderId="44" xfId="0" applyNumberFormat="1" applyFont="1" applyFill="1" applyBorder="1" applyAlignment="1">
      <alignment horizontal="center" vertical="center" wrapText="1"/>
    </xf>
    <xf numFmtId="0" fontId="27" fillId="0" borderId="3" xfId="3" applyNumberFormat="1" applyFont="1" applyFill="1" applyBorder="1" applyAlignment="1">
      <alignment horizontal="center" vertical="center"/>
    </xf>
    <xf numFmtId="0" fontId="27" fillId="0" borderId="13" xfId="3" applyNumberFormat="1" applyFont="1" applyFill="1" applyBorder="1" applyAlignment="1">
      <alignment horizontal="center" vertical="center"/>
    </xf>
    <xf numFmtId="0" fontId="27" fillId="7" borderId="13" xfId="3" applyNumberFormat="1" applyFont="1" applyFill="1" applyBorder="1" applyAlignment="1" applyProtection="1">
      <alignment horizontal="center" vertical="center"/>
      <protection locked="0"/>
    </xf>
    <xf numFmtId="0" fontId="27" fillId="8" borderId="13" xfId="3" applyNumberFormat="1" applyFont="1" applyFill="1" applyBorder="1" applyAlignment="1" applyProtection="1">
      <alignment horizontal="center" vertical="center"/>
      <protection locked="0"/>
    </xf>
    <xf numFmtId="0" fontId="26" fillId="0" borderId="24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15" fillId="8" borderId="13" xfId="0" applyNumberFormat="1" applyFont="1" applyFill="1" applyBorder="1" applyAlignment="1" applyProtection="1">
      <alignment horizontal="center" vertical="top"/>
    </xf>
    <xf numFmtId="0" fontId="54" fillId="0" borderId="24" xfId="0" applyNumberFormat="1" applyFont="1" applyFill="1" applyBorder="1" applyAlignment="1" applyProtection="1">
      <alignment horizontal="center" vertical="top"/>
    </xf>
    <xf numFmtId="0" fontId="26" fillId="6" borderId="44" xfId="0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 applyProtection="1">
      <alignment horizontal="center" vertical="center"/>
    </xf>
    <xf numFmtId="0" fontId="15" fillId="7" borderId="13" xfId="0" applyNumberFormat="1" applyFont="1" applyFill="1" applyBorder="1" applyAlignment="1" applyProtection="1">
      <alignment horizontal="center" vertical="top"/>
    </xf>
    <xf numFmtId="0" fontId="26" fillId="6" borderId="44" xfId="0" applyNumberFormat="1" applyFont="1" applyFill="1" applyBorder="1" applyAlignment="1" applyProtection="1">
      <alignment horizontal="center" vertical="center"/>
    </xf>
    <xf numFmtId="0" fontId="15" fillId="7" borderId="13" xfId="0" applyNumberFormat="1" applyFont="1" applyFill="1" applyBorder="1" applyAlignment="1" applyProtection="1">
      <alignment horizontal="center" vertical="center"/>
    </xf>
    <xf numFmtId="0" fontId="15" fillId="8" borderId="13" xfId="0" applyNumberFormat="1" applyFont="1" applyFill="1" applyBorder="1" applyAlignment="1" applyProtection="1">
      <alignment horizontal="center" vertical="center"/>
    </xf>
    <xf numFmtId="0" fontId="27" fillId="0" borderId="24" xfId="0" applyNumberFormat="1" applyFont="1" applyFill="1" applyBorder="1" applyAlignment="1" applyProtection="1">
      <alignment horizontal="center" vertical="center"/>
    </xf>
    <xf numFmtId="0" fontId="27" fillId="8" borderId="13" xfId="0" applyNumberFormat="1" applyFont="1" applyFill="1" applyBorder="1" applyAlignment="1" applyProtection="1">
      <alignment horizontal="center" vertical="center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6" fillId="5" borderId="0" xfId="0" applyFont="1" applyFill="1" applyBorder="1"/>
    <xf numFmtId="0" fontId="58" fillId="5" borderId="0" xfId="0" applyFont="1" applyFill="1" applyBorder="1"/>
    <xf numFmtId="0" fontId="26" fillId="6" borderId="0" xfId="0" applyFont="1" applyFill="1" applyBorder="1"/>
    <xf numFmtId="0" fontId="58" fillId="6" borderId="0" xfId="0" applyFont="1" applyFill="1" applyBorder="1"/>
    <xf numFmtId="0" fontId="54" fillId="6" borderId="0" xfId="0" applyFont="1" applyFill="1" applyBorder="1"/>
    <xf numFmtId="0" fontId="29" fillId="3" borderId="0" xfId="0" applyFont="1" applyFill="1" applyBorder="1"/>
    <xf numFmtId="0" fontId="29" fillId="3" borderId="8" xfId="0" applyFont="1" applyFill="1" applyBorder="1"/>
    <xf numFmtId="0" fontId="27" fillId="3" borderId="8" xfId="0" applyFont="1" applyFill="1" applyBorder="1"/>
    <xf numFmtId="164" fontId="27" fillId="3" borderId="0" xfId="0" applyNumberFormat="1" applyFont="1" applyFill="1" applyBorder="1"/>
    <xf numFmtId="3" fontId="27" fillId="3" borderId="0" xfId="0" applyNumberFormat="1" applyFont="1" applyFill="1" applyBorder="1"/>
    <xf numFmtId="0" fontId="27" fillId="3" borderId="0" xfId="0" applyFont="1" applyFill="1" applyBorder="1"/>
    <xf numFmtId="0" fontId="26" fillId="3" borderId="8" xfId="0" applyFont="1" applyFill="1" applyBorder="1"/>
    <xf numFmtId="0" fontId="26" fillId="3" borderId="0" xfId="0" applyFont="1" applyFill="1" applyBorder="1"/>
    <xf numFmtId="0" fontId="16" fillId="3" borderId="0" xfId="0" applyFont="1" applyFill="1" applyBorder="1"/>
    <xf numFmtId="49" fontId="8" fillId="0" borderId="17" xfId="3" applyNumberFormat="1" applyFont="1" applyFill="1" applyBorder="1" applyAlignment="1" applyProtection="1">
      <alignment horizontal="left" vertical="center"/>
      <protection locked="0"/>
    </xf>
    <xf numFmtId="49" fontId="8" fillId="2" borderId="17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Border="1" applyAlignment="1" applyProtection="1">
      <alignment horizontal="left" vertical="center"/>
      <protection locked="0"/>
    </xf>
    <xf numFmtId="49" fontId="32" fillId="2" borderId="17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Border="1" applyAlignment="1" applyProtection="1">
      <alignment horizontal="left" vertical="center"/>
      <protection locked="0"/>
    </xf>
    <xf numFmtId="0" fontId="18" fillId="2" borderId="17" xfId="3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3" applyFont="1" applyAlignment="1" applyProtection="1">
      <alignment horizontal="left" vertical="top"/>
      <protection locked="0"/>
    </xf>
    <xf numFmtId="14" fontId="8" fillId="2" borderId="17" xfId="3" applyNumberFormat="1" applyFont="1" applyFill="1" applyBorder="1" applyAlignment="1" applyProtection="1">
      <alignment horizontal="left" vertical="center"/>
      <protection locked="0"/>
    </xf>
    <xf numFmtId="0" fontId="8" fillId="2" borderId="17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right" vertical="center"/>
      <protection locked="0"/>
    </xf>
    <xf numFmtId="0" fontId="9" fillId="2" borderId="17" xfId="3" applyNumberFormat="1" applyFont="1" applyFill="1" applyBorder="1" applyAlignment="1" applyProtection="1">
      <alignment horizontal="left" vertical="center"/>
      <protection locked="0"/>
    </xf>
    <xf numFmtId="0" fontId="8" fillId="0" borderId="0" xfId="3" applyFont="1" applyAlignment="1"/>
    <xf numFmtId="0" fontId="0" fillId="0" borderId="0" xfId="0" applyAlignment="1"/>
    <xf numFmtId="0" fontId="36" fillId="2" borderId="0" xfId="3" applyFont="1" applyFill="1" applyBorder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9" fillId="2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1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distributed" textRotation="90"/>
    </xf>
    <xf numFmtId="0" fontId="11" fillId="0" borderId="12" xfId="0" applyNumberFormat="1" applyFont="1" applyFill="1" applyBorder="1" applyAlignment="1" applyProtection="1">
      <alignment horizontal="center" vertical="distributed" textRotation="90"/>
    </xf>
    <xf numFmtId="0" fontId="11" fillId="0" borderId="26" xfId="0" applyNumberFormat="1" applyFont="1" applyFill="1" applyBorder="1" applyAlignment="1" applyProtection="1">
      <alignment horizontal="center" vertical="distributed" textRotation="90"/>
    </xf>
    <xf numFmtId="0" fontId="11" fillId="0" borderId="7" xfId="0" applyNumberFormat="1" applyFont="1" applyFill="1" applyBorder="1" applyAlignment="1" applyProtection="1">
      <alignment horizontal="center" vertical="center" textRotation="90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center" textRotation="90"/>
    </xf>
    <xf numFmtId="0" fontId="12" fillId="0" borderId="0" xfId="0" applyNumberFormat="1" applyFont="1" applyFill="1" applyBorder="1" applyAlignment="1" applyProtection="1">
      <alignment horizontal="center" textRotation="90" wrapText="1" shrinkToFi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17" xfId="3" applyFont="1" applyBorder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13" xfId="3" applyNumberFormat="1" applyFont="1" applyBorder="1" applyAlignment="1" applyProtection="1">
      <alignment horizontal="center" vertical="center" wrapText="1"/>
      <protection locked="0"/>
    </xf>
    <xf numFmtId="0" fontId="22" fillId="0" borderId="16" xfId="3" applyNumberFormat="1" applyFont="1" applyBorder="1" applyAlignment="1" applyProtection="1">
      <alignment horizontal="center" vertical="center" wrapText="1"/>
      <protection locked="0"/>
    </xf>
    <xf numFmtId="0" fontId="22" fillId="0" borderId="14" xfId="3" applyNumberFormat="1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7" fillId="0" borderId="1" xfId="3" applyNumberFormat="1" applyFont="1" applyBorder="1" applyAlignment="1" applyProtection="1">
      <alignment horizontal="center" vertical="center"/>
      <protection locked="0"/>
    </xf>
    <xf numFmtId="0" fontId="27" fillId="0" borderId="1" xfId="3" applyNumberFormat="1" applyFont="1" applyBorder="1" applyAlignment="1" applyProtection="1">
      <alignment horizontal="center" vertical="center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27" fillId="0" borderId="13" xfId="3" applyNumberFormat="1" applyFont="1" applyBorder="1" applyAlignment="1" applyProtection="1">
      <alignment horizontal="center" vertical="center"/>
      <protection locked="0"/>
    </xf>
    <xf numFmtId="0" fontId="27" fillId="0" borderId="16" xfId="3" applyNumberFormat="1" applyFont="1" applyBorder="1" applyAlignment="1" applyProtection="1">
      <alignment horizontal="center" vertical="center"/>
      <protection locked="0"/>
    </xf>
    <xf numFmtId="0" fontId="27" fillId="0" borderId="14" xfId="3" applyNumberFormat="1" applyFont="1" applyBorder="1" applyAlignment="1" applyProtection="1">
      <alignment horizontal="center" vertical="center"/>
      <protection locked="0"/>
    </xf>
    <xf numFmtId="0" fontId="22" fillId="0" borderId="24" xfId="3" applyNumberFormat="1" applyFont="1" applyBorder="1" applyAlignment="1" applyProtection="1">
      <alignment horizontal="center" vertical="center" wrapText="1"/>
      <protection locked="0"/>
    </xf>
    <xf numFmtId="0" fontId="22" fillId="0" borderId="25" xfId="3" applyNumberFormat="1" applyFont="1" applyBorder="1" applyAlignment="1" applyProtection="1">
      <alignment horizontal="center" vertical="center" wrapText="1"/>
      <protection locked="0"/>
    </xf>
    <xf numFmtId="0" fontId="22" fillId="0" borderId="3" xfId="3" applyNumberFormat="1" applyFont="1" applyBorder="1" applyAlignment="1" applyProtection="1">
      <alignment horizontal="center" vertical="center" wrapText="1"/>
      <protection locked="0"/>
    </xf>
    <xf numFmtId="0" fontId="22" fillId="0" borderId="17" xfId="3" applyNumberFormat="1" applyFont="1" applyBorder="1" applyAlignment="1" applyProtection="1">
      <alignment horizontal="center" vertical="center" wrapText="1"/>
      <protection locked="0"/>
    </xf>
    <xf numFmtId="0" fontId="12" fillId="2" borderId="1" xfId="3" applyNumberFormat="1" applyFont="1" applyFill="1" applyBorder="1" applyAlignment="1" applyProtection="1">
      <alignment horizontal="center" vertical="center"/>
      <protection locked="0"/>
    </xf>
    <xf numFmtId="0" fontId="22" fillId="2" borderId="13" xfId="3" applyNumberFormat="1" applyFont="1" applyFill="1" applyBorder="1" applyAlignment="1" applyProtection="1">
      <alignment horizontal="center" vertical="center"/>
      <protection locked="0"/>
    </xf>
    <xf numFmtId="0" fontId="22" fillId="2" borderId="16" xfId="3" applyNumberFormat="1" applyFont="1" applyFill="1" applyBorder="1" applyAlignment="1" applyProtection="1">
      <alignment horizontal="center" vertical="center"/>
      <protection locked="0"/>
    </xf>
    <xf numFmtId="0" fontId="22" fillId="2" borderId="14" xfId="3" applyNumberFormat="1" applyFont="1" applyFill="1" applyBorder="1" applyAlignment="1" applyProtection="1">
      <alignment horizontal="center" vertical="center"/>
      <protection locked="0"/>
    </xf>
    <xf numFmtId="0" fontId="14" fillId="2" borderId="13" xfId="3" applyNumberFormat="1" applyFont="1" applyFill="1" applyBorder="1" applyAlignment="1" applyProtection="1">
      <alignment horizontal="center" vertical="center"/>
      <protection locked="0"/>
    </xf>
    <xf numFmtId="0" fontId="14" fillId="2" borderId="16" xfId="3" applyNumberFormat="1" applyFont="1" applyFill="1" applyBorder="1" applyAlignment="1" applyProtection="1">
      <alignment horizontal="center" vertical="center"/>
      <protection locked="0"/>
    </xf>
    <xf numFmtId="0" fontId="14" fillId="2" borderId="14" xfId="3" applyNumberFormat="1" applyFont="1" applyFill="1" applyBorder="1" applyAlignment="1" applyProtection="1">
      <alignment horizontal="center" vertical="center"/>
      <protection locked="0"/>
    </xf>
    <xf numFmtId="0" fontId="23" fillId="2" borderId="13" xfId="3" applyNumberFormat="1" applyFont="1" applyFill="1" applyBorder="1" applyAlignment="1" applyProtection="1">
      <alignment horizontal="center" vertical="center"/>
      <protection locked="0"/>
    </xf>
    <xf numFmtId="0" fontId="23" fillId="2" borderId="14" xfId="3" applyNumberFormat="1" applyFont="1" applyFill="1" applyBorder="1" applyAlignment="1" applyProtection="1">
      <alignment horizontal="center" vertical="center"/>
      <protection locked="0"/>
    </xf>
    <xf numFmtId="0" fontId="23" fillId="2" borderId="16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44" fillId="0" borderId="1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25" fillId="0" borderId="5" xfId="0" applyNumberFormat="1" applyFont="1" applyFill="1" applyBorder="1" applyAlignment="1" applyProtection="1">
      <alignment horizontal="center" vertical="center" textRotation="90" wrapText="1"/>
    </xf>
    <xf numFmtId="0" fontId="25" fillId="0" borderId="6" xfId="0" applyNumberFormat="1" applyFont="1" applyFill="1" applyBorder="1" applyAlignment="1" applyProtection="1">
      <alignment horizontal="center" vertical="center" textRotation="90" wrapText="1"/>
    </xf>
    <xf numFmtId="0" fontId="25" fillId="0" borderId="11" xfId="0" applyNumberFormat="1" applyFont="1" applyFill="1" applyBorder="1" applyAlignment="1" applyProtection="1">
      <alignment horizontal="center" vertical="center" textRotation="90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9" xfId="0" applyNumberFormat="1" applyFont="1" applyFill="1" applyBorder="1" applyAlignment="1" applyProtection="1">
      <alignment horizontal="center" vertical="center" wrapText="1"/>
    </xf>
    <xf numFmtId="0" fontId="25" fillId="0" borderId="29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textRotation="90" wrapText="1"/>
    </xf>
    <xf numFmtId="0" fontId="6" fillId="0" borderId="34" xfId="0" applyNumberFormat="1" applyFont="1" applyFill="1" applyBorder="1" applyAlignment="1" applyProtection="1">
      <alignment horizontal="center" textRotation="90" wrapText="1"/>
    </xf>
    <xf numFmtId="0" fontId="25" fillId="0" borderId="23" xfId="0" applyNumberFormat="1" applyFont="1" applyFill="1" applyBorder="1" applyAlignment="1" applyProtection="1">
      <alignment horizontal="center" vertical="center" textRotation="90" wrapText="1"/>
    </xf>
    <xf numFmtId="0" fontId="25" fillId="0" borderId="7" xfId="0" applyNumberFormat="1" applyFont="1" applyFill="1" applyBorder="1" applyAlignment="1" applyProtection="1">
      <alignment horizontal="center" vertical="center" textRotation="90" wrapText="1"/>
    </xf>
    <xf numFmtId="0" fontId="25" fillId="0" borderId="4" xfId="0" applyNumberFormat="1" applyFont="1" applyFill="1" applyBorder="1" applyAlignment="1" applyProtection="1">
      <alignment horizontal="center" vertical="center" textRotation="90" wrapText="1"/>
    </xf>
    <xf numFmtId="0" fontId="25" fillId="0" borderId="10" xfId="0" applyNumberFormat="1" applyFont="1" applyFill="1" applyBorder="1" applyAlignment="1" applyProtection="1">
      <alignment horizontal="center" wrapText="1"/>
    </xf>
    <xf numFmtId="0" fontId="25" fillId="0" borderId="29" xfId="0" applyNumberFormat="1" applyFont="1" applyFill="1" applyBorder="1" applyAlignment="1" applyProtection="1">
      <alignment horizontal="center" wrapText="1"/>
    </xf>
    <xf numFmtId="0" fontId="25" fillId="0" borderId="24" xfId="0" applyNumberFormat="1" applyFont="1" applyFill="1" applyBorder="1" applyAlignment="1" applyProtection="1">
      <alignment horizontal="center" vertical="top"/>
    </xf>
    <xf numFmtId="0" fontId="25" fillId="0" borderId="25" xfId="0" applyNumberFormat="1" applyFont="1" applyFill="1" applyBorder="1" applyAlignment="1" applyProtection="1">
      <alignment horizontal="center" vertical="top"/>
    </xf>
    <xf numFmtId="0" fontId="25" fillId="0" borderId="8" xfId="0" applyNumberFormat="1" applyFont="1" applyFill="1" applyBorder="1" applyAlignment="1" applyProtection="1">
      <alignment horizontal="center" vertical="top"/>
    </xf>
    <xf numFmtId="0" fontId="25" fillId="0" borderId="0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center" vertical="center" textRotation="90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0" applyNumberFormat="1" applyFont="1" applyFill="1" applyBorder="1" applyAlignment="1" applyProtection="1">
      <alignment horizontal="center" textRotation="90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horizontal="center" textRotation="90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25" fillId="0" borderId="38" xfId="0" applyNumberFormat="1" applyFont="1" applyFill="1" applyBorder="1" applyAlignment="1" applyProtection="1">
      <alignment horizontal="center" vertical="center" wrapText="1"/>
    </xf>
    <xf numFmtId="0" fontId="25" fillId="0" borderId="21" xfId="0" applyNumberFormat="1" applyFont="1" applyFill="1" applyBorder="1" applyAlignment="1" applyProtection="1">
      <alignment horizontal="center" vertical="center" wrapText="1"/>
    </xf>
    <xf numFmtId="0" fontId="25" fillId="0" borderId="36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5" fillId="0" borderId="12" xfId="0" applyNumberFormat="1" applyFont="1" applyFill="1" applyBorder="1" applyAlignment="1" applyProtection="1">
      <alignment horizontal="center" textRotation="90" wrapText="1"/>
    </xf>
    <xf numFmtId="0" fontId="25" fillId="0" borderId="31" xfId="0" applyNumberFormat="1" applyFont="1" applyFill="1" applyBorder="1" applyAlignment="1" applyProtection="1">
      <alignment horizontal="center" textRotation="90" wrapText="1"/>
    </xf>
    <xf numFmtId="0" fontId="0" fillId="0" borderId="1" xfId="0" applyBorder="1" applyAlignment="1">
      <alignment horizontal="center" vertical="center"/>
    </xf>
    <xf numFmtId="0" fontId="27" fillId="0" borderId="19" xfId="0" applyNumberFormat="1" applyFont="1" applyFill="1" applyBorder="1" applyAlignment="1" applyProtection="1">
      <alignment horizontal="center" vertical="center"/>
    </xf>
    <xf numFmtId="0" fontId="27" fillId="0" borderId="6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/>
    <xf numFmtId="0" fontId="16" fillId="0" borderId="0" xfId="0" applyFont="1" applyFill="1" applyBorder="1" applyAlignment="1"/>
    <xf numFmtId="0" fontId="26" fillId="0" borderId="15" xfId="0" applyNumberFormat="1" applyFont="1" applyFill="1" applyBorder="1" applyAlignment="1" applyProtection="1">
      <alignment horizontal="left" vertical="center" wrapText="1"/>
    </xf>
    <xf numFmtId="0" fontId="26" fillId="0" borderId="16" xfId="0" applyNumberFormat="1" applyFont="1" applyFill="1" applyBorder="1" applyAlignment="1" applyProtection="1">
      <alignment horizontal="left" vertical="center" wrapText="1"/>
    </xf>
    <xf numFmtId="0" fontId="26" fillId="0" borderId="14" xfId="0" applyNumberFormat="1" applyFont="1" applyFill="1" applyBorder="1" applyAlignment="1" applyProtection="1">
      <alignment horizontal="left" vertical="center" wrapText="1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7" fillId="0" borderId="5" xfId="0" applyNumberFormat="1" applyFont="1" applyFill="1" applyBorder="1" applyAlignment="1" applyProtection="1">
      <alignment horizontal="center" vertical="center"/>
    </xf>
    <xf numFmtId="0" fontId="59" fillId="0" borderId="24" xfId="0" applyNumberFormat="1" applyFont="1" applyFill="1" applyBorder="1" applyAlignment="1" applyProtection="1">
      <alignment horizontal="left" vertical="top" wrapText="1"/>
    </xf>
    <xf numFmtId="0" fontId="59" fillId="0" borderId="25" xfId="0" applyNumberFormat="1" applyFont="1" applyFill="1" applyBorder="1" applyAlignment="1" applyProtection="1">
      <alignment horizontal="left" vertical="top" wrapText="1"/>
    </xf>
    <xf numFmtId="0" fontId="59" fillId="0" borderId="40" xfId="0" applyNumberFormat="1" applyFont="1" applyFill="1" applyBorder="1" applyAlignment="1" applyProtection="1">
      <alignment horizontal="left" vertical="top" wrapText="1"/>
    </xf>
    <xf numFmtId="0" fontId="59" fillId="0" borderId="8" xfId="0" applyNumberFormat="1" applyFont="1" applyFill="1" applyBorder="1" applyAlignment="1" applyProtection="1">
      <alignment horizontal="left" vertical="top" wrapText="1"/>
    </xf>
    <xf numFmtId="0" fontId="59" fillId="0" borderId="0" xfId="0" applyNumberFormat="1" applyFont="1" applyFill="1" applyBorder="1" applyAlignment="1" applyProtection="1">
      <alignment horizontal="left" vertical="top" wrapText="1"/>
    </xf>
    <xf numFmtId="0" fontId="59" fillId="0" borderId="41" xfId="0" applyNumberFormat="1" applyFont="1" applyFill="1" applyBorder="1" applyAlignment="1" applyProtection="1">
      <alignment horizontal="left" vertical="top" wrapText="1"/>
    </xf>
    <xf numFmtId="0" fontId="59" fillId="0" borderId="3" xfId="0" applyNumberFormat="1" applyFont="1" applyFill="1" applyBorder="1" applyAlignment="1" applyProtection="1">
      <alignment horizontal="left" vertical="top" wrapText="1"/>
    </xf>
    <xf numFmtId="0" fontId="59" fillId="0" borderId="17" xfId="0" applyNumberFormat="1" applyFont="1" applyFill="1" applyBorder="1" applyAlignment="1" applyProtection="1">
      <alignment horizontal="left" vertical="top" wrapText="1"/>
    </xf>
    <xf numFmtId="0" fontId="59" fillId="0" borderId="42" xfId="0" applyNumberFormat="1" applyFont="1" applyFill="1" applyBorder="1" applyAlignment="1" applyProtection="1">
      <alignment horizontal="left" vertical="top" wrapText="1"/>
    </xf>
    <xf numFmtId="0" fontId="26" fillId="0" borderId="31" xfId="0" applyNumberFormat="1" applyFont="1" applyFill="1" applyBorder="1" applyAlignment="1" applyProtection="1">
      <alignment horizontal="left" vertical="center" wrapText="1"/>
    </xf>
    <xf numFmtId="0" fontId="26" fillId="0" borderId="3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26" fillId="0" borderId="9" xfId="0" applyNumberFormat="1" applyFont="1" applyFill="1" applyBorder="1" applyAlignment="1" applyProtection="1">
      <alignment horizontal="left" vertical="center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3" applyFont="1" applyAlignment="1">
      <alignment horizontal="center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4" xfId="3"/>
    <cellStyle name="Обычный 5" xfId="6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90" zoomScaleNormal="70" zoomScaleSheetLayoutView="90" workbookViewId="0">
      <selection activeCell="G16" sqref="G16:AV16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0"/>
      <c r="S1" s="60"/>
      <c r="T1" s="60"/>
      <c r="U1" s="60"/>
      <c r="V1" s="60"/>
      <c r="W1" s="60"/>
      <c r="X1" s="60"/>
      <c r="Y1" s="60"/>
      <c r="Z1" s="61" t="s">
        <v>185</v>
      </c>
      <c r="AA1" s="60"/>
      <c r="AB1" s="60"/>
      <c r="AC1" s="60"/>
      <c r="AD1" s="60"/>
      <c r="AE1" s="60"/>
      <c r="AF1" s="60"/>
      <c r="AG1" s="60"/>
      <c r="AH1" s="60"/>
      <c r="AI1" s="62"/>
      <c r="AJ1" s="59"/>
      <c r="AK1" s="59"/>
      <c r="AL1" s="59"/>
      <c r="AM1" s="59"/>
      <c r="AN1" s="59"/>
      <c r="AO1" s="59"/>
      <c r="AP1" s="59"/>
      <c r="AQ1" s="59"/>
      <c r="AR1" s="59"/>
      <c r="AS1" s="58"/>
      <c r="AT1" s="58"/>
      <c r="AU1" s="58"/>
      <c r="AV1" s="58"/>
      <c r="AW1" s="58"/>
    </row>
    <row r="2" spans="1:51" ht="13.5" customHeight="1">
      <c r="A2" s="59"/>
      <c r="B2" s="59"/>
      <c r="C2" s="59"/>
      <c r="E2" s="63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4" t="s">
        <v>30</v>
      </c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8"/>
      <c r="AV2" s="58"/>
      <c r="AW2" s="58"/>
      <c r="AX2" s="58"/>
    </row>
    <row r="3" spans="1:51" ht="13.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64" t="s">
        <v>186</v>
      </c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8"/>
      <c r="AT3" s="58"/>
      <c r="AU3" s="58"/>
      <c r="AV3" s="58"/>
      <c r="AW3" s="58"/>
    </row>
    <row r="4" spans="1:51" ht="35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</row>
    <row r="5" spans="1:51" ht="13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51" ht="13.5" customHeight="1">
      <c r="A6" s="65" t="s">
        <v>187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65" t="s">
        <v>188</v>
      </c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</row>
    <row r="7" spans="1:51" ht="13.5" customHeight="1">
      <c r="A7" s="66" t="s">
        <v>189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66" t="s">
        <v>190</v>
      </c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ht="24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ht="26.25" customHeight="1">
      <c r="A9" s="59" t="s">
        <v>191</v>
      </c>
      <c r="B9" s="59"/>
      <c r="C9" s="59"/>
      <c r="D9" s="59"/>
      <c r="E9" s="59"/>
      <c r="F9" s="59"/>
      <c r="G9" s="59"/>
      <c r="H9" s="66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67" t="s">
        <v>213</v>
      </c>
      <c r="AK9" s="59"/>
      <c r="AL9" s="59"/>
      <c r="AM9" s="59"/>
      <c r="AN9" s="59"/>
      <c r="AO9" s="59"/>
      <c r="AP9" s="59"/>
      <c r="AQ9" s="66"/>
      <c r="AR9" s="59"/>
      <c r="AS9" s="59"/>
      <c r="AT9" s="59"/>
      <c r="AU9" s="59"/>
      <c r="AV9" s="59"/>
      <c r="AX9" s="59"/>
      <c r="AY9" s="59"/>
    </row>
    <row r="10" spans="1:51" ht="3.7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</row>
    <row r="11" spans="1:51" s="69" customFormat="1" ht="26.25" customHeight="1">
      <c r="A11" s="68" t="s">
        <v>335</v>
      </c>
      <c r="B11" s="60"/>
      <c r="C11" s="60"/>
      <c r="D11" s="60"/>
      <c r="E11" s="60"/>
      <c r="F11" s="419" t="s">
        <v>336</v>
      </c>
      <c r="G11" s="420"/>
      <c r="H11" s="420"/>
      <c r="I11" s="420"/>
      <c r="J11" s="420"/>
      <c r="K11" s="420"/>
      <c r="L11" s="420"/>
      <c r="M11" s="420"/>
      <c r="N11" s="42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8" t="s">
        <v>212</v>
      </c>
      <c r="AK11" s="60"/>
      <c r="AL11" s="60"/>
      <c r="AM11" s="546" t="s">
        <v>337</v>
      </c>
      <c r="AN11" s="546"/>
      <c r="AO11" s="546"/>
      <c r="AP11" s="546"/>
      <c r="AQ11" s="546"/>
      <c r="AR11" s="546"/>
      <c r="AS11" s="546"/>
      <c r="AT11" s="546"/>
      <c r="AU11" s="546"/>
      <c r="AV11" s="546"/>
      <c r="AW11" s="546"/>
      <c r="AX11" s="546"/>
      <c r="AY11" s="546"/>
    </row>
    <row r="12" spans="1:51" ht="23.2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</row>
    <row r="13" spans="1:51" ht="38.25" customHeight="1">
      <c r="A13" s="422" t="s">
        <v>28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22"/>
      <c r="AO13" s="422"/>
      <c r="AP13" s="422"/>
      <c r="AQ13" s="422"/>
      <c r="AR13" s="422"/>
      <c r="AS13" s="422"/>
      <c r="AT13" s="422"/>
      <c r="AU13" s="422"/>
      <c r="AV13" s="422"/>
      <c r="AW13" s="59"/>
      <c r="AX13" s="59"/>
      <c r="AY13" s="59"/>
    </row>
    <row r="14" spans="1:51" s="69" customFormat="1" ht="13.5" customHeight="1">
      <c r="A14" s="423" t="s">
        <v>29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60"/>
      <c r="AX14" s="60"/>
      <c r="AY14" s="60"/>
    </row>
    <row r="15" spans="1:51" s="69" customFormat="1" ht="26.25" customHeight="1">
      <c r="A15" s="424" t="s">
        <v>31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60"/>
      <c r="AX15" s="60"/>
      <c r="AY15" s="60"/>
    </row>
    <row r="16" spans="1:51" s="69" customFormat="1" ht="17.25" customHeight="1">
      <c r="A16" s="425" t="s">
        <v>305</v>
      </c>
      <c r="B16" s="425"/>
      <c r="C16" s="425"/>
      <c r="D16" s="425"/>
      <c r="E16" s="425"/>
      <c r="F16" s="71"/>
      <c r="G16" s="418" t="s">
        <v>270</v>
      </c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60"/>
      <c r="AX16" s="60"/>
      <c r="AY16" s="60"/>
    </row>
    <row r="17" spans="1:62" ht="19.5" customHeight="1">
      <c r="A17" s="421"/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421"/>
      <c r="AN17" s="421"/>
      <c r="AO17" s="421"/>
      <c r="AP17" s="421"/>
      <c r="AQ17" s="421"/>
      <c r="AR17" s="421"/>
      <c r="AS17" s="421"/>
      <c r="AT17" s="421"/>
      <c r="AU17" s="421"/>
      <c r="AV17" s="72"/>
      <c r="AW17" s="59"/>
      <c r="AX17" s="59"/>
      <c r="AY17" s="59"/>
    </row>
    <row r="18" spans="1:62" s="73" customFormat="1" ht="19.5" customHeight="1">
      <c r="O18" s="410" t="s">
        <v>192</v>
      </c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5"/>
      <c r="AW18" s="74"/>
      <c r="AX18" s="74"/>
      <c r="AY18" s="74"/>
    </row>
    <row r="19" spans="1:62" ht="13.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</row>
    <row r="20" spans="1:62" s="69" customFormat="1" ht="13.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 t="s">
        <v>193</v>
      </c>
      <c r="P20" s="76"/>
      <c r="Q20" s="76"/>
      <c r="R20" s="76"/>
      <c r="S20" s="76"/>
      <c r="T20" s="76"/>
      <c r="U20" s="76"/>
      <c r="V20" s="76"/>
      <c r="W20" s="118" t="s">
        <v>306</v>
      </c>
      <c r="X20" s="118"/>
      <c r="Y20" s="118"/>
      <c r="Z20" s="118"/>
      <c r="AA20" s="118"/>
      <c r="AB20" s="118"/>
      <c r="AC20" s="118"/>
      <c r="AD20" s="118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</row>
    <row r="21" spans="1:62" s="69" customFormat="1" ht="13.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</row>
    <row r="22" spans="1:62" s="69" customFormat="1" ht="13.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 t="s">
        <v>194</v>
      </c>
      <c r="P22" s="76"/>
      <c r="Q22" s="76"/>
      <c r="R22" s="76"/>
      <c r="S22" s="76"/>
      <c r="T22" s="76"/>
      <c r="U22" s="76"/>
      <c r="V22" s="76"/>
      <c r="W22" s="76" t="s">
        <v>195</v>
      </c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</row>
    <row r="23" spans="1:62" ht="13.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62" s="69" customFormat="1" ht="13.5" customHeight="1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 t="s">
        <v>196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411" t="s">
        <v>32</v>
      </c>
      <c r="AB24" s="411"/>
      <c r="AC24" s="411"/>
      <c r="AD24" s="411"/>
      <c r="AE24" s="411"/>
      <c r="AF24" s="60" t="s">
        <v>197</v>
      </c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</row>
    <row r="25" spans="1:62" ht="13.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62" ht="13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412" t="s">
        <v>198</v>
      </c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3" t="s">
        <v>199</v>
      </c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</row>
    <row r="27" spans="1:62" ht="13.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414" t="s">
        <v>33</v>
      </c>
      <c r="AJ27" s="414"/>
      <c r="AK27" s="414"/>
      <c r="AL27" s="414"/>
      <c r="AM27" s="414"/>
      <c r="AN27" s="414"/>
      <c r="AO27" s="414"/>
      <c r="AP27" s="414"/>
      <c r="AQ27" s="414"/>
      <c r="AR27" s="414"/>
      <c r="AS27" s="414"/>
      <c r="AT27" s="414"/>
      <c r="AU27" s="414"/>
      <c r="AV27" s="414"/>
      <c r="AW27" s="414"/>
      <c r="AX27" s="414"/>
      <c r="AY27" s="414"/>
      <c r="AZ27" s="414"/>
      <c r="BA27" s="414"/>
      <c r="BB27" s="414"/>
      <c r="BC27" s="414"/>
      <c r="BD27" s="414"/>
      <c r="BE27" s="414"/>
      <c r="BF27" s="414"/>
      <c r="BG27" s="414"/>
      <c r="BH27" s="414"/>
      <c r="BI27" s="414"/>
      <c r="BJ27" s="414"/>
    </row>
    <row r="28" spans="1:62" ht="13.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</row>
    <row r="29" spans="1:62" s="69" customFormat="1" ht="13.5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 t="s">
        <v>200</v>
      </c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415">
        <v>45260</v>
      </c>
      <c r="AD29" s="416"/>
      <c r="AE29" s="416"/>
      <c r="AF29" s="416"/>
      <c r="AG29" s="416"/>
      <c r="AH29" s="76"/>
      <c r="AI29" s="417" t="s">
        <v>34</v>
      </c>
      <c r="AJ29" s="417"/>
      <c r="AK29" s="416">
        <v>907</v>
      </c>
      <c r="AL29" s="416"/>
      <c r="AM29" s="416"/>
      <c r="AN29" s="416"/>
      <c r="AO29" s="416"/>
      <c r="AP29" s="416"/>
      <c r="AQ29" s="76"/>
      <c r="AR29" s="76"/>
      <c r="AS29" s="76"/>
      <c r="AT29" s="76"/>
      <c r="AU29" s="76"/>
      <c r="AV29" s="76"/>
      <c r="AW29" s="76"/>
      <c r="AX29" s="76"/>
      <c r="AY29" s="76"/>
    </row>
    <row r="30" spans="1:62" ht="13.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62" s="69" customFormat="1" ht="13.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 t="s">
        <v>201</v>
      </c>
      <c r="P31" s="76"/>
      <c r="Q31" s="76"/>
      <c r="R31" s="76"/>
      <c r="S31" s="408" t="s">
        <v>320</v>
      </c>
      <c r="T31" s="408"/>
      <c r="U31" s="408"/>
      <c r="V31" s="408"/>
      <c r="W31" s="408"/>
      <c r="X31" s="76"/>
      <c r="Y31" s="76"/>
      <c r="Z31" s="76"/>
      <c r="AA31" s="76" t="s">
        <v>202</v>
      </c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409" t="s">
        <v>338</v>
      </c>
      <c r="AO31" s="409"/>
      <c r="AP31" s="409"/>
      <c r="AQ31" s="409"/>
      <c r="AR31" s="409"/>
      <c r="AS31" s="76"/>
      <c r="AT31" s="76"/>
      <c r="AU31" s="76"/>
      <c r="AV31" s="76"/>
      <c r="AW31" s="76"/>
      <c r="AX31" s="76"/>
      <c r="AY31" s="76"/>
    </row>
    <row r="32" spans="1:62" ht="13.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ht="13.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ht="13.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ht="13.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ht="13.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ht="13.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ht="13.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ht="13.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ht="13.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ht="13.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ht="13.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ht="13.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ht="13.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ht="13.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ht="13.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ht="13.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ht="13.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ht="13.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ht="13.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ht="13.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ht="13.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ht="13.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ht="13.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ht="13.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ht="13.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ht="13.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ht="13.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</sheetData>
  <mergeCells count="19">
    <mergeCell ref="G16:AV16"/>
    <mergeCell ref="F11:N11"/>
    <mergeCell ref="A17:F17"/>
    <mergeCell ref="G17:AU17"/>
    <mergeCell ref="A13:AV13"/>
    <mergeCell ref="A14:AV14"/>
    <mergeCell ref="A15:AV15"/>
    <mergeCell ref="A16:E16"/>
    <mergeCell ref="AM11:AY11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37"/>
  <sheetViews>
    <sheetView showGridLines="0" zoomScaleNormal="100" workbookViewId="0">
      <selection activeCell="AY20" sqref="AY20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428" t="s">
        <v>307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9"/>
      <c r="AU2" s="429"/>
      <c r="AV2" s="429"/>
      <c r="AW2" s="429"/>
      <c r="AX2" s="429"/>
      <c r="AY2" s="429"/>
      <c r="AZ2" s="426"/>
      <c r="BA2" s="426"/>
      <c r="BB2" s="426"/>
      <c r="BC2" s="426"/>
      <c r="BD2" s="426"/>
      <c r="BE2" s="426"/>
      <c r="BF2" s="426"/>
      <c r="BG2" s="426"/>
      <c r="BH2" s="427"/>
    </row>
    <row r="3" spans="1:60" ht="13.5" customHeight="1">
      <c r="A3" s="443" t="s">
        <v>96</v>
      </c>
      <c r="B3" s="432" t="s">
        <v>10</v>
      </c>
      <c r="C3" s="433"/>
      <c r="D3" s="433"/>
      <c r="E3" s="434"/>
      <c r="F3" s="430" t="s">
        <v>97</v>
      </c>
      <c r="G3" s="432" t="s">
        <v>11</v>
      </c>
      <c r="H3" s="433"/>
      <c r="I3" s="434"/>
      <c r="J3" s="430" t="s">
        <v>98</v>
      </c>
      <c r="K3" s="432" t="s">
        <v>12</v>
      </c>
      <c r="L3" s="433"/>
      <c r="M3" s="433"/>
      <c r="N3" s="434"/>
      <c r="O3" s="432" t="s">
        <v>13</v>
      </c>
      <c r="P3" s="433"/>
      <c r="Q3" s="433"/>
      <c r="R3" s="434"/>
      <c r="S3" s="430" t="s">
        <v>99</v>
      </c>
      <c r="T3" s="432" t="s">
        <v>14</v>
      </c>
      <c r="U3" s="433"/>
      <c r="V3" s="434"/>
      <c r="W3" s="430" t="s">
        <v>100</v>
      </c>
      <c r="X3" s="432" t="s">
        <v>15</v>
      </c>
      <c r="Y3" s="433"/>
      <c r="Z3" s="434"/>
      <c r="AA3" s="430" t="s">
        <v>101</v>
      </c>
      <c r="AB3" s="432" t="s">
        <v>16</v>
      </c>
      <c r="AC3" s="433"/>
      <c r="AD3" s="433"/>
      <c r="AE3" s="434"/>
      <c r="AF3" s="430" t="s">
        <v>102</v>
      </c>
      <c r="AG3" s="432" t="s">
        <v>17</v>
      </c>
      <c r="AH3" s="433"/>
      <c r="AI3" s="434"/>
      <c r="AJ3" s="430" t="s">
        <v>103</v>
      </c>
      <c r="AK3" s="432" t="s">
        <v>18</v>
      </c>
      <c r="AL3" s="433"/>
      <c r="AM3" s="433"/>
      <c r="AN3" s="434"/>
      <c r="AO3" s="432" t="s">
        <v>19</v>
      </c>
      <c r="AP3" s="433"/>
      <c r="AQ3" s="433"/>
      <c r="AR3" s="434"/>
      <c r="AS3" s="430" t="s">
        <v>104</v>
      </c>
      <c r="AT3" s="438" t="s">
        <v>20</v>
      </c>
      <c r="AU3" s="439"/>
      <c r="AV3" s="440"/>
      <c r="AW3" s="441" t="s">
        <v>105</v>
      </c>
      <c r="AX3" s="438" t="s">
        <v>21</v>
      </c>
      <c r="AY3" s="439"/>
      <c r="AZ3" s="439"/>
      <c r="BA3" s="440"/>
      <c r="BB3" s="451"/>
      <c r="BC3" s="451"/>
      <c r="BD3" s="451"/>
      <c r="BE3" s="447"/>
      <c r="BF3" s="447"/>
      <c r="BG3" s="447"/>
      <c r="BH3" s="447"/>
    </row>
    <row r="4" spans="1:60" ht="13.5" customHeight="1">
      <c r="A4" s="444"/>
      <c r="B4" s="435"/>
      <c r="C4" s="436"/>
      <c r="D4" s="436"/>
      <c r="E4" s="437"/>
      <c r="F4" s="431"/>
      <c r="G4" s="435"/>
      <c r="H4" s="436"/>
      <c r="I4" s="437"/>
      <c r="J4" s="431"/>
      <c r="K4" s="435"/>
      <c r="L4" s="436"/>
      <c r="M4" s="436"/>
      <c r="N4" s="437"/>
      <c r="O4" s="435"/>
      <c r="P4" s="436"/>
      <c r="Q4" s="436"/>
      <c r="R4" s="437"/>
      <c r="S4" s="431"/>
      <c r="T4" s="435"/>
      <c r="U4" s="436"/>
      <c r="V4" s="437"/>
      <c r="W4" s="431"/>
      <c r="X4" s="435"/>
      <c r="Y4" s="436"/>
      <c r="Z4" s="437"/>
      <c r="AA4" s="431"/>
      <c r="AB4" s="435"/>
      <c r="AC4" s="436"/>
      <c r="AD4" s="436"/>
      <c r="AE4" s="437"/>
      <c r="AF4" s="431"/>
      <c r="AG4" s="435"/>
      <c r="AH4" s="436"/>
      <c r="AI4" s="437"/>
      <c r="AJ4" s="431"/>
      <c r="AK4" s="435"/>
      <c r="AL4" s="436"/>
      <c r="AM4" s="436"/>
      <c r="AN4" s="437"/>
      <c r="AO4" s="435"/>
      <c r="AP4" s="436"/>
      <c r="AQ4" s="436"/>
      <c r="AR4" s="437"/>
      <c r="AS4" s="431"/>
      <c r="AT4" s="435"/>
      <c r="AU4" s="436"/>
      <c r="AV4" s="437"/>
      <c r="AW4" s="431"/>
      <c r="AX4" s="435"/>
      <c r="AY4" s="436"/>
      <c r="AZ4" s="436"/>
      <c r="BA4" s="437"/>
      <c r="BB4" s="451"/>
      <c r="BC4" s="451"/>
      <c r="BD4" s="451"/>
      <c r="BE4" s="447"/>
      <c r="BF4" s="447"/>
      <c r="BG4" s="447"/>
      <c r="BH4" s="447"/>
    </row>
    <row r="5" spans="1:60" ht="13.5" customHeight="1">
      <c r="A5" s="444"/>
      <c r="B5" s="3"/>
      <c r="C5" s="3"/>
      <c r="D5" s="3"/>
      <c r="E5" s="4"/>
      <c r="F5" s="431"/>
      <c r="G5" s="3"/>
      <c r="H5" s="3"/>
      <c r="I5" s="4"/>
      <c r="J5" s="431"/>
      <c r="K5" s="3"/>
      <c r="L5" s="3"/>
      <c r="M5" s="3"/>
      <c r="N5" s="3"/>
      <c r="O5" s="3"/>
      <c r="P5" s="3"/>
      <c r="Q5" s="3"/>
      <c r="R5" s="4"/>
      <c r="S5" s="431"/>
      <c r="T5" s="3"/>
      <c r="U5" s="3"/>
      <c r="V5" s="4"/>
      <c r="W5" s="431"/>
      <c r="X5" s="3"/>
      <c r="Y5" s="3"/>
      <c r="Z5" s="4"/>
      <c r="AA5" s="431"/>
      <c r="AB5" s="3"/>
      <c r="AC5" s="3"/>
      <c r="AD5" s="3"/>
      <c r="AE5" s="4"/>
      <c r="AF5" s="431"/>
      <c r="AG5" s="3"/>
      <c r="AH5" s="3"/>
      <c r="AI5" s="4"/>
      <c r="AJ5" s="431"/>
      <c r="AK5" s="3"/>
      <c r="AL5" s="3"/>
      <c r="AM5" s="3"/>
      <c r="AN5" s="3"/>
      <c r="AO5" s="3"/>
      <c r="AP5" s="3"/>
      <c r="AQ5" s="3"/>
      <c r="AR5" s="4"/>
      <c r="AS5" s="431"/>
      <c r="AT5" s="5"/>
      <c r="AU5" s="5"/>
      <c r="AV5" s="5"/>
      <c r="AW5" s="431"/>
      <c r="AX5" s="5"/>
      <c r="AY5" s="5"/>
      <c r="AZ5" s="452" t="s">
        <v>268</v>
      </c>
      <c r="BA5" s="452" t="s">
        <v>269</v>
      </c>
      <c r="BB5" s="451"/>
      <c r="BC5" s="451"/>
      <c r="BD5" s="451"/>
      <c r="BE5" s="447"/>
      <c r="BF5" s="447"/>
      <c r="BG5" s="447"/>
      <c r="BH5" s="447"/>
    </row>
    <row r="6" spans="1:60" ht="13.5" customHeight="1">
      <c r="A6" s="444"/>
      <c r="B6" s="5"/>
      <c r="C6" s="5"/>
      <c r="D6" s="5"/>
      <c r="E6" s="6"/>
      <c r="F6" s="431"/>
      <c r="G6" s="5"/>
      <c r="H6" s="5"/>
      <c r="I6" s="6"/>
      <c r="J6" s="431"/>
      <c r="K6" s="5"/>
      <c r="L6" s="5"/>
      <c r="M6" s="5"/>
      <c r="N6" s="5"/>
      <c r="O6" s="5"/>
      <c r="P6" s="5"/>
      <c r="Q6" s="5"/>
      <c r="R6" s="6"/>
      <c r="S6" s="431"/>
      <c r="T6" s="5"/>
      <c r="U6" s="5"/>
      <c r="V6" s="6"/>
      <c r="W6" s="431"/>
      <c r="X6" s="5"/>
      <c r="Y6" s="5"/>
      <c r="Z6" s="6"/>
      <c r="AA6" s="431"/>
      <c r="AB6" s="5"/>
      <c r="AC6" s="5"/>
      <c r="AD6" s="5"/>
      <c r="AE6" s="6"/>
      <c r="AF6" s="431"/>
      <c r="AG6" s="5"/>
      <c r="AH6" s="5"/>
      <c r="AI6" s="6"/>
      <c r="AJ6" s="431"/>
      <c r="AK6" s="5"/>
      <c r="AL6" s="5"/>
      <c r="AM6" s="5"/>
      <c r="AN6" s="5"/>
      <c r="AO6" s="5"/>
      <c r="AP6" s="5"/>
      <c r="AQ6" s="5"/>
      <c r="AR6" s="6"/>
      <c r="AS6" s="431"/>
      <c r="AT6" s="5"/>
      <c r="AU6" s="5"/>
      <c r="AV6" s="5"/>
      <c r="AW6" s="431"/>
      <c r="AX6" s="5"/>
      <c r="AY6" s="5"/>
      <c r="AZ6" s="453"/>
      <c r="BA6" s="453"/>
      <c r="BB6" s="451"/>
      <c r="BC6" s="451"/>
      <c r="BD6" s="451"/>
      <c r="BE6" s="447"/>
      <c r="BF6" s="447"/>
      <c r="BG6" s="447"/>
      <c r="BH6" s="447"/>
    </row>
    <row r="7" spans="1:60" ht="13.5" customHeight="1">
      <c r="A7" s="444"/>
      <c r="B7" s="5">
        <v>1</v>
      </c>
      <c r="C7" s="5">
        <v>8</v>
      </c>
      <c r="D7" s="5">
        <v>15</v>
      </c>
      <c r="E7" s="5">
        <v>22</v>
      </c>
      <c r="F7" s="431"/>
      <c r="G7" s="5">
        <v>6</v>
      </c>
      <c r="H7" s="5">
        <v>13</v>
      </c>
      <c r="I7" s="5">
        <v>20</v>
      </c>
      <c r="J7" s="431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431"/>
      <c r="T7" s="5">
        <v>5</v>
      </c>
      <c r="U7" s="5">
        <v>12</v>
      </c>
      <c r="V7" s="5">
        <v>19</v>
      </c>
      <c r="W7" s="431"/>
      <c r="X7" s="5">
        <v>2</v>
      </c>
      <c r="Y7" s="5">
        <v>9</v>
      </c>
      <c r="Z7" s="5">
        <v>16</v>
      </c>
      <c r="AA7" s="431"/>
      <c r="AB7" s="5">
        <v>2</v>
      </c>
      <c r="AC7" s="5">
        <v>9</v>
      </c>
      <c r="AD7" s="5">
        <v>16</v>
      </c>
      <c r="AE7" s="5">
        <v>23</v>
      </c>
      <c r="AF7" s="431"/>
      <c r="AG7" s="5">
        <v>6</v>
      </c>
      <c r="AH7" s="5">
        <v>13</v>
      </c>
      <c r="AI7" s="5">
        <v>20</v>
      </c>
      <c r="AJ7" s="431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431"/>
      <c r="AT7" s="5">
        <v>6</v>
      </c>
      <c r="AU7" s="5">
        <v>13</v>
      </c>
      <c r="AV7" s="5">
        <v>20</v>
      </c>
      <c r="AW7" s="431"/>
      <c r="AX7" s="5">
        <v>3</v>
      </c>
      <c r="AY7" s="5">
        <v>10</v>
      </c>
      <c r="AZ7" s="453"/>
      <c r="BA7" s="453"/>
      <c r="BB7" s="451"/>
      <c r="BC7" s="451"/>
      <c r="BD7" s="451"/>
      <c r="BE7" s="447"/>
      <c r="BF7" s="447"/>
      <c r="BG7" s="447"/>
      <c r="BH7" s="447"/>
    </row>
    <row r="8" spans="1:60" ht="13.5" customHeight="1">
      <c r="A8" s="444"/>
      <c r="B8" s="5">
        <v>7</v>
      </c>
      <c r="C8" s="5">
        <v>14</v>
      </c>
      <c r="D8" s="5">
        <v>21</v>
      </c>
      <c r="E8" s="5">
        <v>28</v>
      </c>
      <c r="F8" s="431"/>
      <c r="G8" s="5">
        <v>12</v>
      </c>
      <c r="H8" s="5">
        <v>19</v>
      </c>
      <c r="I8" s="5">
        <v>26</v>
      </c>
      <c r="J8" s="431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431"/>
      <c r="T8" s="5">
        <v>11</v>
      </c>
      <c r="U8" s="5">
        <v>18</v>
      </c>
      <c r="V8" s="5">
        <v>25</v>
      </c>
      <c r="W8" s="431"/>
      <c r="X8" s="5">
        <v>8</v>
      </c>
      <c r="Y8" s="5">
        <v>15</v>
      </c>
      <c r="Z8" s="5">
        <v>22</v>
      </c>
      <c r="AA8" s="431"/>
      <c r="AB8" s="5">
        <v>8</v>
      </c>
      <c r="AC8" s="5">
        <v>15</v>
      </c>
      <c r="AD8" s="5">
        <v>22</v>
      </c>
      <c r="AE8" s="5">
        <v>29</v>
      </c>
      <c r="AF8" s="431"/>
      <c r="AG8" s="5">
        <v>12</v>
      </c>
      <c r="AH8" s="5">
        <v>19</v>
      </c>
      <c r="AI8" s="5">
        <v>26</v>
      </c>
      <c r="AJ8" s="431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431"/>
      <c r="AT8" s="5">
        <v>12</v>
      </c>
      <c r="AU8" s="5">
        <v>19</v>
      </c>
      <c r="AV8" s="5">
        <v>26</v>
      </c>
      <c r="AW8" s="431"/>
      <c r="AX8" s="5">
        <v>9</v>
      </c>
      <c r="AY8" s="5">
        <v>16</v>
      </c>
      <c r="AZ8" s="453"/>
      <c r="BA8" s="453"/>
      <c r="BB8" s="451"/>
      <c r="BC8" s="451"/>
      <c r="BD8" s="451"/>
      <c r="BE8" s="447"/>
      <c r="BF8" s="447"/>
      <c r="BG8" s="447"/>
      <c r="BH8" s="447"/>
    </row>
    <row r="9" spans="1:60" ht="13.5" customHeight="1">
      <c r="A9" s="444"/>
      <c r="B9" s="5"/>
      <c r="C9" s="5"/>
      <c r="D9" s="5"/>
      <c r="E9" s="5"/>
      <c r="F9" s="431"/>
      <c r="G9" s="5"/>
      <c r="H9" s="5"/>
      <c r="I9" s="5"/>
      <c r="J9" s="431"/>
      <c r="K9" s="5"/>
      <c r="L9" s="5"/>
      <c r="M9" s="5"/>
      <c r="N9" s="5"/>
      <c r="O9" s="5"/>
      <c r="P9" s="5"/>
      <c r="Q9" s="5"/>
      <c r="R9" s="5"/>
      <c r="S9" s="431"/>
      <c r="T9" s="5"/>
      <c r="U9" s="5"/>
      <c r="V9" s="5"/>
      <c r="W9" s="431"/>
      <c r="X9" s="5"/>
      <c r="Y9" s="5"/>
      <c r="Z9" s="5"/>
      <c r="AA9" s="431"/>
      <c r="AB9" s="5"/>
      <c r="AC9" s="5"/>
      <c r="AD9" s="5"/>
      <c r="AE9" s="5"/>
      <c r="AF9" s="431"/>
      <c r="AG9" s="5"/>
      <c r="AH9" s="5"/>
      <c r="AI9" s="5"/>
      <c r="AJ9" s="431"/>
      <c r="AK9" s="5"/>
      <c r="AL9" s="5"/>
      <c r="AM9" s="5"/>
      <c r="AN9" s="5"/>
      <c r="AO9" s="5"/>
      <c r="AP9" s="5"/>
      <c r="AQ9" s="5"/>
      <c r="AR9" s="5"/>
      <c r="AS9" s="431"/>
      <c r="AT9" s="5"/>
      <c r="AU9" s="5"/>
      <c r="AV9" s="5"/>
      <c r="AW9" s="431"/>
      <c r="AX9" s="5"/>
      <c r="AY9" s="5"/>
      <c r="AZ9" s="454"/>
      <c r="BA9" s="454"/>
      <c r="BB9" s="451"/>
      <c r="BC9" s="451"/>
      <c r="BD9" s="451"/>
      <c r="BE9" s="447"/>
      <c r="BF9" s="447"/>
      <c r="BG9" s="447"/>
      <c r="BH9" s="447"/>
    </row>
    <row r="10" spans="1:60" ht="1.5" customHeight="1" thickBot="1">
      <c r="A10" s="444"/>
      <c r="B10" s="5"/>
      <c r="C10" s="5"/>
      <c r="D10" s="5"/>
      <c r="E10" s="5"/>
      <c r="F10" s="431"/>
      <c r="G10" s="5"/>
      <c r="H10" s="5"/>
      <c r="I10" s="5"/>
      <c r="J10" s="431"/>
      <c r="K10" s="5"/>
      <c r="L10" s="5"/>
      <c r="M10" s="5"/>
      <c r="N10" s="5"/>
      <c r="O10" s="5"/>
      <c r="P10" s="5"/>
      <c r="Q10" s="5"/>
      <c r="R10" s="5"/>
      <c r="S10" s="431"/>
      <c r="T10" s="5"/>
      <c r="U10" s="5"/>
      <c r="V10" s="5"/>
      <c r="W10" s="431"/>
      <c r="X10" s="5"/>
      <c r="Y10" s="5"/>
      <c r="Z10" s="5"/>
      <c r="AA10" s="431"/>
      <c r="AB10" s="5"/>
      <c r="AC10" s="5"/>
      <c r="AD10" s="5"/>
      <c r="AE10" s="5"/>
      <c r="AF10" s="431"/>
      <c r="AG10" s="5"/>
      <c r="AH10" s="5"/>
      <c r="AI10" s="5"/>
      <c r="AJ10" s="431"/>
      <c r="AK10" s="5"/>
      <c r="AL10" s="5"/>
      <c r="AM10" s="5"/>
      <c r="AN10" s="5"/>
      <c r="AO10" s="5"/>
      <c r="AP10" s="5"/>
      <c r="AQ10" s="5"/>
      <c r="AR10" s="5"/>
      <c r="AS10" s="431"/>
      <c r="AT10" s="8"/>
      <c r="AU10" s="8"/>
      <c r="AV10" s="8"/>
      <c r="AW10" s="431"/>
      <c r="AX10" s="8"/>
      <c r="AY10" s="8"/>
      <c r="AZ10" s="8"/>
      <c r="BA10" s="8"/>
      <c r="BB10" s="451"/>
      <c r="BC10" s="451"/>
      <c r="BD10" s="451"/>
      <c r="BE10" s="447"/>
      <c r="BF10" s="447"/>
      <c r="BG10" s="447"/>
      <c r="BH10" s="447"/>
    </row>
    <row r="11" spans="1:60" ht="13.5" hidden="1" customHeight="1" thickBot="1">
      <c r="A11" s="444"/>
      <c r="B11" s="5"/>
      <c r="C11" s="5"/>
      <c r="D11" s="5"/>
      <c r="E11" s="5"/>
      <c r="F11" s="431"/>
      <c r="G11" s="5"/>
      <c r="H11" s="5"/>
      <c r="I11" s="5"/>
      <c r="J11" s="431"/>
      <c r="K11" s="5"/>
      <c r="L11" s="5"/>
      <c r="M11" s="5"/>
      <c r="N11" s="5"/>
      <c r="O11" s="5"/>
      <c r="P11" s="5"/>
      <c r="Q11" s="7"/>
      <c r="R11" s="5"/>
      <c r="S11" s="446"/>
      <c r="T11" s="5"/>
      <c r="U11" s="5"/>
      <c r="V11" s="5"/>
      <c r="W11" s="431"/>
      <c r="X11" s="5"/>
      <c r="Y11" s="5"/>
      <c r="Z11" s="5"/>
      <c r="AA11" s="431"/>
      <c r="AB11" s="5"/>
      <c r="AC11" s="5"/>
      <c r="AD11" s="5"/>
      <c r="AE11" s="5"/>
      <c r="AF11" s="431"/>
      <c r="AG11" s="5"/>
      <c r="AH11" s="5"/>
      <c r="AI11" s="5"/>
      <c r="AJ11" s="431"/>
      <c r="AK11" s="5"/>
      <c r="AL11" s="5"/>
      <c r="AM11" s="5"/>
      <c r="AN11" s="5"/>
      <c r="AO11" s="5"/>
      <c r="AP11" s="5"/>
      <c r="AQ11" s="5"/>
      <c r="AR11" s="5"/>
      <c r="AS11" s="431"/>
      <c r="AT11" s="8"/>
      <c r="AU11" s="8"/>
      <c r="AV11" s="8"/>
      <c r="AW11" s="431"/>
      <c r="AX11" s="8"/>
      <c r="AY11" s="8"/>
      <c r="AZ11" s="8"/>
      <c r="BA11" s="8"/>
      <c r="BB11" s="451"/>
      <c r="BC11" s="451"/>
      <c r="BD11" s="451"/>
      <c r="BE11" s="447"/>
      <c r="BF11" s="447"/>
      <c r="BG11" s="447"/>
      <c r="BH11" s="447"/>
    </row>
    <row r="12" spans="1:60" ht="13.5" hidden="1" customHeight="1" thickBot="1">
      <c r="A12" s="445"/>
      <c r="B12" s="5"/>
      <c r="C12" s="5"/>
      <c r="D12" s="5"/>
      <c r="E12" s="5"/>
      <c r="F12" s="431"/>
      <c r="G12" s="32"/>
      <c r="H12" s="5"/>
      <c r="I12" s="5"/>
      <c r="J12" s="431"/>
      <c r="K12" s="5"/>
      <c r="L12" s="5"/>
      <c r="M12" s="5"/>
      <c r="N12" s="5"/>
      <c r="O12" s="5"/>
      <c r="P12" s="5"/>
      <c r="Q12" s="5"/>
      <c r="R12" s="5"/>
      <c r="S12" s="431"/>
      <c r="T12" s="5"/>
      <c r="U12" s="5"/>
      <c r="V12" s="5"/>
      <c r="W12" s="431"/>
      <c r="X12" s="5"/>
      <c r="Y12" s="5"/>
      <c r="Z12" s="5"/>
      <c r="AA12" s="431"/>
      <c r="AB12" s="5"/>
      <c r="AC12" s="5"/>
      <c r="AD12" s="5"/>
      <c r="AE12" s="5"/>
      <c r="AF12" s="431"/>
      <c r="AG12" s="5"/>
      <c r="AH12" s="5"/>
      <c r="AI12" s="5"/>
      <c r="AJ12" s="431"/>
      <c r="AK12" s="5"/>
      <c r="AL12" s="5"/>
      <c r="AM12" s="5"/>
      <c r="AN12" s="5"/>
      <c r="AO12" s="5"/>
      <c r="AP12" s="5"/>
      <c r="AQ12" s="5"/>
      <c r="AR12" s="5"/>
      <c r="AS12" s="450"/>
      <c r="AT12" s="8"/>
      <c r="AU12" s="8"/>
      <c r="AV12" s="8"/>
      <c r="AW12" s="442"/>
      <c r="AX12" s="8"/>
      <c r="AY12" s="8"/>
      <c r="AZ12" s="8"/>
      <c r="BA12" s="8"/>
      <c r="BB12" s="451"/>
      <c r="BC12" s="451"/>
      <c r="BD12" s="451"/>
      <c r="BE12" s="447"/>
      <c r="BF12" s="447"/>
      <c r="BG12" s="447"/>
      <c r="BH12" s="447"/>
    </row>
    <row r="13" spans="1:60" ht="17.25" customHeight="1" thickBot="1">
      <c r="A13" s="35"/>
      <c r="B13" s="36" t="s">
        <v>129</v>
      </c>
      <c r="C13" s="36" t="s">
        <v>130</v>
      </c>
      <c r="D13" s="36" t="s">
        <v>131</v>
      </c>
      <c r="E13" s="36" t="s">
        <v>132</v>
      </c>
      <c r="F13" s="36" t="s">
        <v>133</v>
      </c>
      <c r="G13" s="36" t="s">
        <v>134</v>
      </c>
      <c r="H13" s="36" t="s">
        <v>135</v>
      </c>
      <c r="I13" s="36" t="s">
        <v>122</v>
      </c>
      <c r="J13" s="36" t="s">
        <v>136</v>
      </c>
      <c r="K13" s="36" t="s">
        <v>137</v>
      </c>
      <c r="L13" s="36" t="s">
        <v>138</v>
      </c>
      <c r="M13" s="36" t="s">
        <v>139</v>
      </c>
      <c r="N13" s="36" t="s">
        <v>140</v>
      </c>
      <c r="O13" s="36" t="s">
        <v>141</v>
      </c>
      <c r="P13" s="36" t="s">
        <v>142</v>
      </c>
      <c r="Q13" s="36" t="s">
        <v>143</v>
      </c>
      <c r="R13" s="36" t="s">
        <v>144</v>
      </c>
      <c r="S13" s="36" t="s">
        <v>145</v>
      </c>
      <c r="T13" s="36" t="s">
        <v>146</v>
      </c>
      <c r="U13" s="36" t="s">
        <v>147</v>
      </c>
      <c r="V13" s="36" t="s">
        <v>148</v>
      </c>
      <c r="W13" s="36" t="s">
        <v>149</v>
      </c>
      <c r="X13" s="36" t="s">
        <v>150</v>
      </c>
      <c r="Y13" s="36" t="s">
        <v>151</v>
      </c>
      <c r="Z13" s="36" t="s">
        <v>152</v>
      </c>
      <c r="AA13" s="36" t="s">
        <v>153</v>
      </c>
      <c r="AB13" s="36" t="s">
        <v>154</v>
      </c>
      <c r="AC13" s="36" t="s">
        <v>155</v>
      </c>
      <c r="AD13" s="36" t="s">
        <v>156</v>
      </c>
      <c r="AE13" s="36" t="s">
        <v>157</v>
      </c>
      <c r="AF13" s="36" t="s">
        <v>158</v>
      </c>
      <c r="AG13" s="36" t="s">
        <v>159</v>
      </c>
      <c r="AH13" s="36" t="s">
        <v>160</v>
      </c>
      <c r="AI13" s="36" t="s">
        <v>161</v>
      </c>
      <c r="AJ13" s="36" t="s">
        <v>162</v>
      </c>
      <c r="AK13" s="36" t="s">
        <v>163</v>
      </c>
      <c r="AL13" s="36" t="s">
        <v>164</v>
      </c>
      <c r="AM13" s="36" t="s">
        <v>165</v>
      </c>
      <c r="AN13" s="36" t="s">
        <v>166</v>
      </c>
      <c r="AO13" s="36" t="s">
        <v>167</v>
      </c>
      <c r="AP13" s="36" t="s">
        <v>168</v>
      </c>
      <c r="AQ13" s="36" t="s">
        <v>169</v>
      </c>
      <c r="AR13" s="36" t="s">
        <v>170</v>
      </c>
      <c r="AS13" s="36" t="s">
        <v>171</v>
      </c>
      <c r="AT13" s="101" t="s">
        <v>172</v>
      </c>
      <c r="AU13" s="101" t="s">
        <v>173</v>
      </c>
      <c r="AV13" s="101" t="s">
        <v>174</v>
      </c>
      <c r="AW13" s="101" t="s">
        <v>175</v>
      </c>
      <c r="AX13" s="101" t="s">
        <v>176</v>
      </c>
      <c r="AY13" s="101" t="s">
        <v>177</v>
      </c>
      <c r="AZ13" s="102" t="s">
        <v>176</v>
      </c>
      <c r="BA13" s="102" t="s">
        <v>177</v>
      </c>
      <c r="BB13" s="39"/>
      <c r="BC13" s="39"/>
      <c r="BD13" s="39"/>
      <c r="BE13" s="39"/>
      <c r="BF13" s="39"/>
      <c r="BG13" s="39"/>
      <c r="BH13" s="39"/>
    </row>
    <row r="14" spans="1:60" ht="13.5" customHeight="1">
      <c r="A14" s="33">
        <v>1</v>
      </c>
      <c r="B14" s="11"/>
      <c r="C14" s="11"/>
      <c r="D14" s="100"/>
      <c r="E14" s="12"/>
      <c r="F14" s="12"/>
      <c r="G14" s="3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106</v>
      </c>
      <c r="T14" s="13" t="s">
        <v>106</v>
      </c>
      <c r="U14" s="119">
        <v>1</v>
      </c>
      <c r="V14" s="119">
        <v>1</v>
      </c>
      <c r="W14" s="119">
        <v>1</v>
      </c>
      <c r="X14" s="119">
        <v>1</v>
      </c>
      <c r="Y14" s="119">
        <v>1</v>
      </c>
      <c r="Z14" s="119">
        <v>1</v>
      </c>
      <c r="AA14" s="119">
        <v>1</v>
      </c>
      <c r="AB14" s="119">
        <v>1</v>
      </c>
      <c r="AC14" s="119">
        <v>1</v>
      </c>
      <c r="AD14" s="119">
        <v>1</v>
      </c>
      <c r="AE14" s="119">
        <v>1</v>
      </c>
      <c r="AF14" s="119">
        <v>1</v>
      </c>
      <c r="AG14" s="119">
        <v>1</v>
      </c>
      <c r="AH14" s="119">
        <v>1</v>
      </c>
      <c r="AI14" s="119">
        <v>1</v>
      </c>
      <c r="AJ14" s="119">
        <v>1</v>
      </c>
      <c r="AK14" s="119">
        <v>1</v>
      </c>
      <c r="AL14" s="119">
        <v>1</v>
      </c>
      <c r="AM14" s="119">
        <v>1</v>
      </c>
      <c r="AN14" s="119">
        <v>1</v>
      </c>
      <c r="AO14" s="119">
        <v>1</v>
      </c>
      <c r="AP14" s="119">
        <v>1</v>
      </c>
      <c r="AQ14" s="30" t="s">
        <v>120</v>
      </c>
      <c r="AR14" s="30" t="s">
        <v>120</v>
      </c>
      <c r="AS14" s="16" t="s">
        <v>106</v>
      </c>
      <c r="AT14" s="16" t="s">
        <v>106</v>
      </c>
      <c r="AU14" s="16" t="s">
        <v>106</v>
      </c>
      <c r="AV14" s="16" t="s">
        <v>106</v>
      </c>
      <c r="AW14" s="16" t="s">
        <v>106</v>
      </c>
      <c r="AX14" s="16" t="s">
        <v>106</v>
      </c>
      <c r="AY14" s="16" t="s">
        <v>106</v>
      </c>
      <c r="AZ14" s="17" t="s">
        <v>106</v>
      </c>
      <c r="BA14" s="17" t="s">
        <v>106</v>
      </c>
      <c r="BB14" s="449"/>
      <c r="BC14" s="449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7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30" t="s">
        <v>118</v>
      </c>
      <c r="P15" s="30" t="s">
        <v>122</v>
      </c>
      <c r="Q15" s="30" t="s">
        <v>122</v>
      </c>
      <c r="R15" s="30" t="s">
        <v>122</v>
      </c>
      <c r="S15" s="13" t="s">
        <v>106</v>
      </c>
      <c r="T15" s="13" t="s">
        <v>106</v>
      </c>
      <c r="U15" s="119">
        <v>1</v>
      </c>
      <c r="V15" s="119">
        <v>1</v>
      </c>
      <c r="W15" s="119">
        <v>1</v>
      </c>
      <c r="X15" s="119">
        <v>1</v>
      </c>
      <c r="Y15" s="119">
        <v>1</v>
      </c>
      <c r="Z15" s="119">
        <v>1</v>
      </c>
      <c r="AA15" s="119">
        <v>1</v>
      </c>
      <c r="AB15" s="119">
        <v>1</v>
      </c>
      <c r="AC15" s="119">
        <v>1</v>
      </c>
      <c r="AD15" s="119">
        <v>1</v>
      </c>
      <c r="AE15" s="119">
        <v>1</v>
      </c>
      <c r="AF15" s="119">
        <v>1</v>
      </c>
      <c r="AG15" s="119">
        <v>1</v>
      </c>
      <c r="AH15" s="119">
        <v>1</v>
      </c>
      <c r="AI15" s="119">
        <v>1</v>
      </c>
      <c r="AJ15" s="119">
        <v>1</v>
      </c>
      <c r="AK15" s="30" t="s">
        <v>118</v>
      </c>
      <c r="AL15" s="30" t="s">
        <v>118</v>
      </c>
      <c r="AM15" s="30" t="s">
        <v>118</v>
      </c>
      <c r="AN15" s="30" t="s">
        <v>122</v>
      </c>
      <c r="AO15" s="30" t="s">
        <v>122</v>
      </c>
      <c r="AP15" s="30" t="s">
        <v>122</v>
      </c>
      <c r="AQ15" s="30" t="s">
        <v>122</v>
      </c>
      <c r="AR15" s="30" t="s">
        <v>120</v>
      </c>
      <c r="AS15" s="16" t="s">
        <v>106</v>
      </c>
      <c r="AT15" s="16" t="s">
        <v>106</v>
      </c>
      <c r="AU15" s="16" t="s">
        <v>106</v>
      </c>
      <c r="AV15" s="16" t="s">
        <v>106</v>
      </c>
      <c r="AW15" s="16" t="s">
        <v>106</v>
      </c>
      <c r="AX15" s="16" t="s">
        <v>106</v>
      </c>
      <c r="AY15" s="16" t="s">
        <v>106</v>
      </c>
      <c r="AZ15" s="17" t="s">
        <v>106</v>
      </c>
      <c r="BA15" s="17" t="s">
        <v>106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7"/>
      <c r="E16" s="10"/>
      <c r="F16" s="10"/>
      <c r="G16" s="9"/>
      <c r="H16" s="10"/>
      <c r="I16" s="10"/>
      <c r="J16" s="10"/>
      <c r="K16" s="10"/>
      <c r="L16" s="10"/>
      <c r="M16" s="10"/>
      <c r="N16" s="10"/>
      <c r="O16" s="30" t="s">
        <v>118</v>
      </c>
      <c r="P16" s="30" t="s">
        <v>122</v>
      </c>
      <c r="Q16" s="30" t="s">
        <v>122</v>
      </c>
      <c r="R16" s="30" t="s">
        <v>120</v>
      </c>
      <c r="S16" s="13" t="s">
        <v>106</v>
      </c>
      <c r="T16" s="13" t="s">
        <v>106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19">
        <v>1</v>
      </c>
      <c r="AD16" s="119">
        <v>1</v>
      </c>
      <c r="AE16" s="119">
        <v>1</v>
      </c>
      <c r="AF16" s="119">
        <v>1</v>
      </c>
      <c r="AG16" s="119">
        <v>1</v>
      </c>
      <c r="AH16" s="119">
        <v>1</v>
      </c>
      <c r="AI16" s="30" t="s">
        <v>118</v>
      </c>
      <c r="AJ16" s="30" t="s">
        <v>118</v>
      </c>
      <c r="AK16" s="30" t="s">
        <v>118</v>
      </c>
      <c r="AL16" s="30" t="s">
        <v>122</v>
      </c>
      <c r="AM16" s="30" t="s">
        <v>122</v>
      </c>
      <c r="AN16" s="30" t="s">
        <v>122</v>
      </c>
      <c r="AO16" s="30" t="s">
        <v>122</v>
      </c>
      <c r="AP16" s="30" t="s">
        <v>122</v>
      </c>
      <c r="AQ16" s="30" t="s">
        <v>122</v>
      </c>
      <c r="AR16" s="30" t="s">
        <v>122</v>
      </c>
      <c r="AS16" s="30" t="s">
        <v>120</v>
      </c>
      <c r="AT16" s="16" t="s">
        <v>106</v>
      </c>
      <c r="AU16" s="16" t="s">
        <v>106</v>
      </c>
      <c r="AV16" s="16" t="s">
        <v>106</v>
      </c>
      <c r="AW16" s="16" t="s">
        <v>106</v>
      </c>
      <c r="AX16" s="16" t="s">
        <v>106</v>
      </c>
      <c r="AY16" s="16" t="s">
        <v>106</v>
      </c>
      <c r="AZ16" s="17" t="s">
        <v>106</v>
      </c>
      <c r="BA16" s="17" t="s">
        <v>106</v>
      </c>
      <c r="BB16" s="449"/>
      <c r="BC16" s="449"/>
      <c r="BD16" s="14"/>
      <c r="BE16" s="14"/>
      <c r="BF16" s="14"/>
      <c r="BG16" s="14"/>
      <c r="BH16" s="14"/>
    </row>
    <row r="17" spans="1:60" ht="13.5" customHeight="1">
      <c r="A17" s="27">
        <v>4</v>
      </c>
      <c r="B17" s="8"/>
      <c r="C17" s="47"/>
      <c r="D17" s="47"/>
      <c r="E17" s="10"/>
      <c r="F17" s="10"/>
      <c r="G17" s="99"/>
      <c r="H17" s="10"/>
      <c r="I17" s="30" t="s">
        <v>118</v>
      </c>
      <c r="J17" s="30" t="s">
        <v>118</v>
      </c>
      <c r="K17" s="30" t="s">
        <v>122</v>
      </c>
      <c r="L17" s="30" t="s">
        <v>122</v>
      </c>
      <c r="M17" s="30" t="s">
        <v>122</v>
      </c>
      <c r="N17" s="30" t="s">
        <v>122</v>
      </c>
      <c r="O17" s="30" t="s">
        <v>122</v>
      </c>
      <c r="P17" s="30" t="s">
        <v>122</v>
      </c>
      <c r="Q17" s="30" t="s">
        <v>122</v>
      </c>
      <c r="R17" s="30" t="s">
        <v>120</v>
      </c>
      <c r="S17" s="13" t="s">
        <v>106</v>
      </c>
      <c r="T17" s="13" t="s">
        <v>106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30" t="s">
        <v>118</v>
      </c>
      <c r="AC17" s="30" t="s">
        <v>118</v>
      </c>
      <c r="AD17" s="30" t="s">
        <v>118</v>
      </c>
      <c r="AE17" s="30" t="s">
        <v>122</v>
      </c>
      <c r="AF17" s="30" t="s">
        <v>122</v>
      </c>
      <c r="AG17" s="30" t="s">
        <v>122</v>
      </c>
      <c r="AH17" s="30" t="s">
        <v>120</v>
      </c>
      <c r="AI17" s="15" t="s">
        <v>107</v>
      </c>
      <c r="AJ17" s="10" t="s">
        <v>107</v>
      </c>
      <c r="AK17" s="10" t="s">
        <v>107</v>
      </c>
      <c r="AL17" s="10" t="s">
        <v>107</v>
      </c>
      <c r="AM17" s="15" t="s">
        <v>22</v>
      </c>
      <c r="AN17" s="15" t="s">
        <v>22</v>
      </c>
      <c r="AO17" s="15" t="s">
        <v>22</v>
      </c>
      <c r="AP17" s="15" t="s">
        <v>22</v>
      </c>
      <c r="AQ17" s="15" t="s">
        <v>22</v>
      </c>
      <c r="AR17" s="1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449"/>
      <c r="BC17" s="449"/>
      <c r="BD17" s="14"/>
      <c r="BE17" s="14"/>
      <c r="BF17" s="14"/>
      <c r="BG17" s="14"/>
      <c r="BH17" s="14"/>
    </row>
    <row r="18" spans="1:60" ht="13.5" customHeight="1">
      <c r="A18" s="448"/>
      <c r="B18" s="448"/>
      <c r="C18" s="448"/>
      <c r="D18" s="448"/>
      <c r="E18" s="448"/>
      <c r="F18" s="19"/>
      <c r="G18" s="448"/>
      <c r="H18" s="448"/>
      <c r="I18" s="448"/>
      <c r="J18" s="448"/>
      <c r="K18" s="448"/>
      <c r="L18" s="448"/>
      <c r="M18" s="448"/>
      <c r="N18" s="19"/>
      <c r="O18" s="448"/>
      <c r="P18" s="448"/>
      <c r="Q18" s="448"/>
      <c r="R18" s="448"/>
      <c r="S18" s="448"/>
      <c r="T18" s="448"/>
      <c r="U18" s="448"/>
      <c r="V18" s="20"/>
      <c r="W18" s="448"/>
      <c r="X18" s="448"/>
      <c r="Y18" s="448"/>
      <c r="Z18" s="448"/>
      <c r="AA18" s="448"/>
      <c r="AB18" s="448"/>
      <c r="AC18" s="448"/>
      <c r="AD18" s="19"/>
      <c r="AE18" s="448"/>
      <c r="AF18" s="448"/>
      <c r="AG18" s="448"/>
      <c r="AH18" s="448"/>
      <c r="AI18" s="448"/>
      <c r="AJ18" s="448"/>
      <c r="AK18" s="448"/>
      <c r="AL18" s="19"/>
      <c r="AM18" s="448"/>
      <c r="AN18" s="448"/>
      <c r="AO18" s="448"/>
      <c r="AP18" s="448"/>
      <c r="AQ18" s="448"/>
      <c r="AR18" s="448"/>
      <c r="AS18" s="448"/>
      <c r="AT18" s="19"/>
      <c r="AU18" s="448"/>
      <c r="AV18" s="448"/>
      <c r="AW18" s="448"/>
      <c r="AX18" s="448"/>
      <c r="AY18" s="448"/>
      <c r="AZ18" s="448"/>
      <c r="BA18" s="448"/>
      <c r="BB18" s="448"/>
      <c r="BC18" s="448"/>
      <c r="BD18" s="448"/>
      <c r="BE18" s="448"/>
      <c r="BF18" s="448"/>
      <c r="BG18" s="448"/>
      <c r="BH18" s="19"/>
    </row>
    <row r="19" spans="1:60" ht="13.5" customHeight="1">
      <c r="A19" s="484" t="s">
        <v>23</v>
      </c>
      <c r="B19" s="484"/>
      <c r="C19" s="484"/>
      <c r="D19" s="484"/>
      <c r="E19" s="484"/>
      <c r="F19" s="30"/>
      <c r="G19" s="483" t="s">
        <v>117</v>
      </c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2"/>
      <c r="X19" s="30" t="s">
        <v>118</v>
      </c>
      <c r="Y19" s="485" t="s">
        <v>119</v>
      </c>
      <c r="Z19" s="485"/>
      <c r="AA19" s="485"/>
      <c r="AB19" s="485"/>
      <c r="AC19" s="485"/>
      <c r="AD19" s="485"/>
      <c r="AE19" s="485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42"/>
      <c r="AR19" s="486"/>
      <c r="AS19" s="486"/>
      <c r="AT19" s="486"/>
      <c r="AU19" s="486"/>
      <c r="AV19" s="486"/>
      <c r="AW19" s="486"/>
      <c r="AX19" s="486"/>
      <c r="AY19" s="486"/>
      <c r="AZ19" s="486"/>
      <c r="BA19" s="486"/>
      <c r="BB19" s="486"/>
      <c r="BC19" s="486"/>
      <c r="BD19" s="486"/>
      <c r="BE19" s="486"/>
      <c r="BF19" s="19"/>
      <c r="BG19" s="19"/>
      <c r="BH19" s="19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30" t="s">
        <v>120</v>
      </c>
      <c r="G21" s="483" t="s">
        <v>121</v>
      </c>
      <c r="H21" s="483"/>
      <c r="I21" s="483"/>
      <c r="J21" s="483"/>
      <c r="K21" s="483"/>
      <c r="L21" s="483"/>
      <c r="M21" s="483"/>
      <c r="N21" s="483"/>
      <c r="O21" s="483"/>
      <c r="P21" s="483"/>
      <c r="Q21" s="2"/>
      <c r="R21" s="2"/>
      <c r="S21" s="2"/>
      <c r="T21" s="29"/>
      <c r="U21" s="2"/>
      <c r="V21" s="2"/>
      <c r="W21" s="2"/>
      <c r="X21" s="30" t="s">
        <v>122</v>
      </c>
      <c r="Y21" s="483" t="s">
        <v>123</v>
      </c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2"/>
      <c r="AQ21" s="30" t="s">
        <v>22</v>
      </c>
      <c r="AR21" s="485" t="s">
        <v>124</v>
      </c>
      <c r="AS21" s="485"/>
      <c r="AT21" s="485"/>
      <c r="AU21" s="485"/>
      <c r="AV21" s="485"/>
      <c r="AW21" s="485"/>
      <c r="AX21" s="485"/>
      <c r="AY21" s="485"/>
      <c r="AZ21" s="485"/>
      <c r="BA21" s="485"/>
      <c r="BB21" s="485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>
      <c r="A23" s="2"/>
      <c r="B23" s="2"/>
      <c r="C23" s="2"/>
      <c r="D23" s="2"/>
      <c r="E23" s="2"/>
      <c r="F23" s="30" t="s">
        <v>125</v>
      </c>
      <c r="G23" s="483" t="s">
        <v>126</v>
      </c>
      <c r="H23" s="483"/>
      <c r="I23" s="483"/>
      <c r="J23" s="483"/>
      <c r="K23" s="483"/>
      <c r="L23" s="483"/>
      <c r="M23" s="483"/>
      <c r="N23" s="483"/>
      <c r="O23" s="483"/>
      <c r="P23" s="483"/>
      <c r="Q23" s="2"/>
      <c r="R23" s="2"/>
      <c r="S23" s="2"/>
      <c r="T23" s="29"/>
      <c r="U23" s="2"/>
      <c r="V23" s="2"/>
      <c r="W23" s="2"/>
      <c r="X23" s="30" t="s">
        <v>116</v>
      </c>
      <c r="Y23" s="483" t="s">
        <v>127</v>
      </c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2"/>
      <c r="AQ23" s="30" t="s">
        <v>6</v>
      </c>
      <c r="AR23" s="483" t="s">
        <v>128</v>
      </c>
      <c r="AS23" s="483"/>
      <c r="AT23" s="483"/>
      <c r="AU23" s="483"/>
      <c r="AV23" s="483"/>
      <c r="AW23" s="483"/>
      <c r="AX23" s="483"/>
      <c r="AY23" s="483"/>
      <c r="AZ23" s="29"/>
      <c r="BA23" s="29"/>
      <c r="BB23" s="2"/>
      <c r="BC23" s="29"/>
      <c r="BD23" s="29"/>
      <c r="BE23" s="2"/>
    </row>
    <row r="26" spans="1:60" s="42" customFormat="1" ht="13.5" customHeight="1">
      <c r="A26" s="455" t="s">
        <v>108</v>
      </c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455"/>
      <c r="AZ26" s="40"/>
      <c r="BA26" s="40"/>
      <c r="BB26" s="41"/>
      <c r="BC26" s="40"/>
      <c r="BD26" s="40"/>
      <c r="BE26" s="41"/>
    </row>
    <row r="27" spans="1:60" ht="13.5" customHeight="1">
      <c r="A27" s="456"/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6"/>
      <c r="AI27" s="456"/>
      <c r="AJ27" s="456"/>
      <c r="AK27" s="456"/>
      <c r="AL27" s="456"/>
      <c r="AM27" s="456"/>
      <c r="AN27" s="456"/>
      <c r="AO27" s="456"/>
      <c r="AP27" s="456"/>
      <c r="AQ27" s="456"/>
      <c r="AR27" s="456"/>
      <c r="AS27" s="456"/>
      <c r="AT27" s="456"/>
      <c r="AU27" s="456"/>
      <c r="AV27" s="456"/>
      <c r="AW27" s="456"/>
      <c r="AX27" s="456"/>
      <c r="AY27" s="456"/>
      <c r="AZ27" s="456"/>
      <c r="BA27" s="456"/>
      <c r="BB27" s="456"/>
      <c r="BC27" s="456"/>
      <c r="BD27" s="456"/>
      <c r="BE27" s="456"/>
    </row>
    <row r="28" spans="1:60" s="42" customFormat="1" ht="13.5" customHeight="1">
      <c r="A28" s="457" t="s">
        <v>109</v>
      </c>
      <c r="B28" s="458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 t="s">
        <v>25</v>
      </c>
      <c r="T28" s="458"/>
      <c r="U28" s="458"/>
      <c r="V28" s="458"/>
      <c r="W28" s="458"/>
      <c r="X28" s="458"/>
      <c r="Y28" s="458"/>
      <c r="Z28" s="458"/>
      <c r="AA28" s="458"/>
      <c r="AB28" s="459" t="s">
        <v>110</v>
      </c>
      <c r="AC28" s="460"/>
      <c r="AD28" s="460"/>
      <c r="AE28" s="460"/>
      <c r="AF28" s="460"/>
      <c r="AG28" s="460"/>
      <c r="AH28" s="460"/>
      <c r="AI28" s="460"/>
      <c r="AJ28" s="460"/>
      <c r="AK28" s="460"/>
      <c r="AL28" s="460"/>
      <c r="AM28" s="460"/>
      <c r="AN28" s="460"/>
      <c r="AO28" s="460"/>
      <c r="AP28" s="460"/>
      <c r="AQ28" s="460"/>
      <c r="AR28" s="460"/>
      <c r="AS28" s="460"/>
      <c r="AT28" s="460"/>
      <c r="AU28" s="460"/>
      <c r="AV28" s="461"/>
      <c r="AW28" s="457" t="s">
        <v>26</v>
      </c>
      <c r="AX28" s="457"/>
      <c r="AY28" s="457"/>
      <c r="AZ28" s="458" t="s">
        <v>27</v>
      </c>
      <c r="BA28" s="458"/>
      <c r="BB28" s="458"/>
      <c r="BC28" s="458" t="s">
        <v>7</v>
      </c>
      <c r="BD28" s="458"/>
      <c r="BE28" s="458"/>
    </row>
    <row r="29" spans="1:60" s="42" customFormat="1" ht="33" customHeight="1">
      <c r="A29" s="457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 t="s">
        <v>4</v>
      </c>
      <c r="AC29" s="458"/>
      <c r="AD29" s="458"/>
      <c r="AE29" s="458"/>
      <c r="AF29" s="458"/>
      <c r="AG29" s="458"/>
      <c r="AH29" s="458"/>
      <c r="AI29" s="458" t="s">
        <v>111</v>
      </c>
      <c r="AJ29" s="458"/>
      <c r="AK29" s="458"/>
      <c r="AL29" s="458"/>
      <c r="AM29" s="458"/>
      <c r="AN29" s="458"/>
      <c r="AO29" s="458"/>
      <c r="AP29" s="459" t="s">
        <v>8</v>
      </c>
      <c r="AQ29" s="460"/>
      <c r="AR29" s="460"/>
      <c r="AS29" s="460"/>
      <c r="AT29" s="460"/>
      <c r="AU29" s="460"/>
      <c r="AV29" s="461"/>
      <c r="AW29" s="469"/>
      <c r="AX29" s="470"/>
      <c r="AY29" s="470"/>
      <c r="AZ29" s="458"/>
      <c r="BA29" s="462"/>
      <c r="BB29" s="458"/>
      <c r="BC29" s="458"/>
      <c r="BD29" s="462"/>
      <c r="BE29" s="458"/>
    </row>
    <row r="30" spans="1:60" s="42" customFormat="1" ht="14.25" customHeight="1">
      <c r="A30" s="457"/>
      <c r="B30" s="458"/>
      <c r="C30" s="458"/>
      <c r="D30" s="458"/>
      <c r="E30" s="458"/>
      <c r="F30" s="458"/>
      <c r="G30" s="458" t="s">
        <v>112</v>
      </c>
      <c r="H30" s="458"/>
      <c r="I30" s="458"/>
      <c r="J30" s="458"/>
      <c r="K30" s="458"/>
      <c r="L30" s="458"/>
      <c r="M30" s="458" t="s">
        <v>113</v>
      </c>
      <c r="N30" s="458"/>
      <c r="O30" s="458"/>
      <c r="P30" s="458"/>
      <c r="Q30" s="458"/>
      <c r="R30" s="458"/>
      <c r="S30" s="458" t="s">
        <v>7</v>
      </c>
      <c r="T30" s="458"/>
      <c r="U30" s="458"/>
      <c r="V30" s="458" t="s">
        <v>112</v>
      </c>
      <c r="W30" s="458"/>
      <c r="X30" s="458"/>
      <c r="Y30" s="458" t="s">
        <v>113</v>
      </c>
      <c r="Z30" s="458"/>
      <c r="AA30" s="458"/>
      <c r="AB30" s="458" t="s">
        <v>7</v>
      </c>
      <c r="AC30" s="458"/>
      <c r="AD30" s="458"/>
      <c r="AE30" s="458" t="s">
        <v>112</v>
      </c>
      <c r="AF30" s="458"/>
      <c r="AG30" s="458" t="s">
        <v>113</v>
      </c>
      <c r="AH30" s="458"/>
      <c r="AI30" s="458" t="s">
        <v>7</v>
      </c>
      <c r="AJ30" s="458"/>
      <c r="AK30" s="458"/>
      <c r="AL30" s="458" t="s">
        <v>112</v>
      </c>
      <c r="AM30" s="458"/>
      <c r="AN30" s="458" t="s">
        <v>113</v>
      </c>
      <c r="AO30" s="458"/>
      <c r="AP30" s="459" t="s">
        <v>7</v>
      </c>
      <c r="AQ30" s="460"/>
      <c r="AR30" s="461"/>
      <c r="AS30" s="458" t="s">
        <v>112</v>
      </c>
      <c r="AT30" s="458"/>
      <c r="AU30" s="458" t="s">
        <v>113</v>
      </c>
      <c r="AV30" s="458"/>
      <c r="AW30" s="471"/>
      <c r="AX30" s="472"/>
      <c r="AY30" s="472"/>
      <c r="AZ30" s="458"/>
      <c r="BA30" s="458"/>
      <c r="BB30" s="458"/>
      <c r="BC30" s="458"/>
      <c r="BD30" s="458"/>
      <c r="BE30" s="458"/>
    </row>
    <row r="31" spans="1:60" s="42" customFormat="1" ht="36.75" customHeight="1">
      <c r="A31" s="457"/>
      <c r="B31" s="463"/>
      <c r="C31" s="463"/>
      <c r="D31" s="464" t="s">
        <v>115</v>
      </c>
      <c r="E31" s="464"/>
      <c r="F31" s="464"/>
      <c r="G31" s="463" t="s">
        <v>114</v>
      </c>
      <c r="H31" s="463"/>
      <c r="I31" s="463"/>
      <c r="J31" s="464" t="s">
        <v>115</v>
      </c>
      <c r="K31" s="464"/>
      <c r="L31" s="464"/>
      <c r="M31" s="463" t="s">
        <v>114</v>
      </c>
      <c r="N31" s="463"/>
      <c r="O31" s="463"/>
      <c r="P31" s="464" t="s">
        <v>115</v>
      </c>
      <c r="Q31" s="464"/>
      <c r="R31" s="464"/>
      <c r="S31" s="463" t="s">
        <v>114</v>
      </c>
      <c r="T31" s="463"/>
      <c r="U31" s="463"/>
      <c r="V31" s="463" t="s">
        <v>114</v>
      </c>
      <c r="W31" s="463"/>
      <c r="X31" s="463"/>
      <c r="Y31" s="463" t="s">
        <v>114</v>
      </c>
      <c r="Z31" s="463"/>
      <c r="AA31" s="463"/>
      <c r="AB31" s="463" t="s">
        <v>114</v>
      </c>
      <c r="AC31" s="463"/>
      <c r="AD31" s="463"/>
      <c r="AE31" s="463" t="s">
        <v>114</v>
      </c>
      <c r="AF31" s="463"/>
      <c r="AG31" s="463" t="s">
        <v>114</v>
      </c>
      <c r="AH31" s="463"/>
      <c r="AI31" s="463" t="s">
        <v>114</v>
      </c>
      <c r="AJ31" s="463"/>
      <c r="AK31" s="463"/>
      <c r="AL31" s="463" t="s">
        <v>114</v>
      </c>
      <c r="AM31" s="463"/>
      <c r="AN31" s="463" t="s">
        <v>114</v>
      </c>
      <c r="AO31" s="463"/>
      <c r="AP31" s="466" t="s">
        <v>114</v>
      </c>
      <c r="AQ31" s="467"/>
      <c r="AR31" s="468"/>
      <c r="AS31" s="463" t="s">
        <v>114</v>
      </c>
      <c r="AT31" s="463"/>
      <c r="AU31" s="463" t="s">
        <v>114</v>
      </c>
      <c r="AV31" s="463"/>
      <c r="AW31" s="466" t="s">
        <v>114</v>
      </c>
      <c r="AX31" s="467"/>
      <c r="AY31" s="468"/>
      <c r="AZ31" s="463" t="s">
        <v>114</v>
      </c>
      <c r="BA31" s="463"/>
      <c r="BB31" s="463"/>
      <c r="BC31" s="463" t="s">
        <v>114</v>
      </c>
      <c r="BD31" s="463"/>
      <c r="BE31" s="463"/>
    </row>
    <row r="32" spans="1:60" s="42" customFormat="1" ht="13.5" customHeight="1">
      <c r="A32" s="43">
        <v>1</v>
      </c>
      <c r="B32" s="465">
        <f>G32+M32</f>
        <v>39</v>
      </c>
      <c r="C32" s="465"/>
      <c r="D32" s="473">
        <f>J32+P32</f>
        <v>1404</v>
      </c>
      <c r="E32" s="473"/>
      <c r="F32" s="473"/>
      <c r="G32" s="465">
        <v>17</v>
      </c>
      <c r="H32" s="465"/>
      <c r="I32" s="465"/>
      <c r="J32" s="473">
        <f>G32*36</f>
        <v>612</v>
      </c>
      <c r="K32" s="473"/>
      <c r="L32" s="473"/>
      <c r="M32" s="465">
        <v>22</v>
      </c>
      <c r="N32" s="465"/>
      <c r="O32" s="465"/>
      <c r="P32" s="473">
        <f>M32*36</f>
        <v>792</v>
      </c>
      <c r="Q32" s="473"/>
      <c r="R32" s="473"/>
      <c r="S32" s="474">
        <f t="shared" ref="S32:S35" si="0">Y32+V32</f>
        <v>2</v>
      </c>
      <c r="T32" s="475"/>
      <c r="U32" s="476"/>
      <c r="V32" s="465"/>
      <c r="W32" s="465"/>
      <c r="X32" s="465"/>
      <c r="Y32" s="465">
        <v>2</v>
      </c>
      <c r="Z32" s="465"/>
      <c r="AA32" s="465"/>
      <c r="AB32" s="474">
        <f t="shared" ref="AB32" si="1">AH32+AE32</f>
        <v>0</v>
      </c>
      <c r="AC32" s="475"/>
      <c r="AD32" s="476"/>
      <c r="AE32" s="465"/>
      <c r="AF32" s="465"/>
      <c r="AG32" s="465"/>
      <c r="AH32" s="465"/>
      <c r="AI32" s="465">
        <f>AL32+AN32</f>
        <v>0</v>
      </c>
      <c r="AJ32" s="465"/>
      <c r="AK32" s="465"/>
      <c r="AL32" s="465"/>
      <c r="AM32" s="465"/>
      <c r="AN32" s="465"/>
      <c r="AO32" s="465"/>
      <c r="AP32" s="474"/>
      <c r="AQ32" s="475"/>
      <c r="AR32" s="476"/>
      <c r="AS32" s="465"/>
      <c r="AT32" s="465"/>
      <c r="AU32" s="465"/>
      <c r="AV32" s="465"/>
      <c r="AW32" s="474"/>
      <c r="AX32" s="475"/>
      <c r="AY32" s="476"/>
      <c r="AZ32" s="465">
        <v>11</v>
      </c>
      <c r="BA32" s="465"/>
      <c r="BB32" s="465"/>
      <c r="BC32" s="465">
        <f>G32+M32+S32+AB32+AI32+AP32</f>
        <v>41</v>
      </c>
      <c r="BD32" s="465"/>
      <c r="BE32" s="465"/>
      <c r="BF32" s="42">
        <f>BC32*36</f>
        <v>1476</v>
      </c>
    </row>
    <row r="33" spans="1:58" s="42" customFormat="1" ht="13.5" customHeight="1">
      <c r="A33" s="43">
        <v>2</v>
      </c>
      <c r="B33" s="465">
        <f t="shared" ref="B33:B35" si="2">G33+M33</f>
        <v>29</v>
      </c>
      <c r="C33" s="465"/>
      <c r="D33" s="473">
        <f t="shared" ref="D33:D35" si="3">J33+P33</f>
        <v>1044</v>
      </c>
      <c r="E33" s="473"/>
      <c r="F33" s="473"/>
      <c r="G33" s="465">
        <v>13</v>
      </c>
      <c r="H33" s="465"/>
      <c r="I33" s="465"/>
      <c r="J33" s="473">
        <f t="shared" ref="J33:J35" si="4">G33*36</f>
        <v>468</v>
      </c>
      <c r="K33" s="473"/>
      <c r="L33" s="473"/>
      <c r="M33" s="465">
        <v>16</v>
      </c>
      <c r="N33" s="465"/>
      <c r="O33" s="465"/>
      <c r="P33" s="473">
        <f t="shared" ref="P33:P35" si="5">M33*36</f>
        <v>576</v>
      </c>
      <c r="Q33" s="473"/>
      <c r="R33" s="473"/>
      <c r="S33" s="474">
        <f t="shared" si="0"/>
        <v>1</v>
      </c>
      <c r="T33" s="475"/>
      <c r="U33" s="476"/>
      <c r="V33" s="465"/>
      <c r="W33" s="465"/>
      <c r="X33" s="465"/>
      <c r="Y33" s="465">
        <v>1</v>
      </c>
      <c r="Z33" s="465"/>
      <c r="AA33" s="465"/>
      <c r="AB33" s="474">
        <f>AE33+AG33</f>
        <v>4</v>
      </c>
      <c r="AC33" s="475"/>
      <c r="AD33" s="476"/>
      <c r="AE33" s="465">
        <v>1</v>
      </c>
      <c r="AF33" s="465"/>
      <c r="AG33" s="465">
        <v>3</v>
      </c>
      <c r="AH33" s="465"/>
      <c r="AI33" s="465">
        <f t="shared" ref="AI33:AI35" si="6">AL33+AN33</f>
        <v>7</v>
      </c>
      <c r="AJ33" s="465"/>
      <c r="AK33" s="465"/>
      <c r="AL33" s="465">
        <v>3</v>
      </c>
      <c r="AM33" s="465"/>
      <c r="AN33" s="465">
        <v>4</v>
      </c>
      <c r="AO33" s="465"/>
      <c r="AP33" s="474"/>
      <c r="AQ33" s="475"/>
      <c r="AR33" s="476"/>
      <c r="AS33" s="465"/>
      <c r="AT33" s="465"/>
      <c r="AU33" s="465"/>
      <c r="AV33" s="465"/>
      <c r="AW33" s="465"/>
      <c r="AX33" s="465"/>
      <c r="AY33" s="465"/>
      <c r="AZ33" s="465">
        <v>11</v>
      </c>
      <c r="BA33" s="465"/>
      <c r="BB33" s="465"/>
      <c r="BC33" s="465">
        <f>G33+M33+S33+AB33+AI33+AP33</f>
        <v>41</v>
      </c>
      <c r="BD33" s="465"/>
      <c r="BE33" s="465"/>
      <c r="BF33" s="117">
        <f t="shared" ref="BF33:BF35" si="7">BC33*36</f>
        <v>1476</v>
      </c>
    </row>
    <row r="34" spans="1:58" s="42" customFormat="1" ht="13.5" customHeight="1">
      <c r="A34" s="43">
        <v>3</v>
      </c>
      <c r="B34" s="465">
        <f t="shared" si="2"/>
        <v>27</v>
      </c>
      <c r="C34" s="465"/>
      <c r="D34" s="473">
        <f t="shared" si="3"/>
        <v>972</v>
      </c>
      <c r="E34" s="473"/>
      <c r="F34" s="473"/>
      <c r="G34" s="465">
        <v>13</v>
      </c>
      <c r="H34" s="465"/>
      <c r="I34" s="465"/>
      <c r="J34" s="473">
        <f t="shared" si="4"/>
        <v>468</v>
      </c>
      <c r="K34" s="473"/>
      <c r="L34" s="473"/>
      <c r="M34" s="465">
        <v>14</v>
      </c>
      <c r="N34" s="465"/>
      <c r="O34" s="465"/>
      <c r="P34" s="473">
        <f t="shared" si="5"/>
        <v>504</v>
      </c>
      <c r="Q34" s="473"/>
      <c r="R34" s="473"/>
      <c r="S34" s="474">
        <f t="shared" si="0"/>
        <v>2</v>
      </c>
      <c r="T34" s="475"/>
      <c r="U34" s="476"/>
      <c r="V34" s="465">
        <v>1</v>
      </c>
      <c r="W34" s="465"/>
      <c r="X34" s="465"/>
      <c r="Y34" s="465">
        <v>1</v>
      </c>
      <c r="Z34" s="465"/>
      <c r="AA34" s="465"/>
      <c r="AB34" s="474">
        <f t="shared" ref="AB34:AB35" si="8">AE34+AG34</f>
        <v>4</v>
      </c>
      <c r="AC34" s="475"/>
      <c r="AD34" s="476"/>
      <c r="AE34" s="465">
        <v>1</v>
      </c>
      <c r="AF34" s="465"/>
      <c r="AG34" s="465">
        <v>3</v>
      </c>
      <c r="AH34" s="465"/>
      <c r="AI34" s="465">
        <f t="shared" si="6"/>
        <v>9</v>
      </c>
      <c r="AJ34" s="465"/>
      <c r="AK34" s="465"/>
      <c r="AL34" s="465">
        <v>2</v>
      </c>
      <c r="AM34" s="465"/>
      <c r="AN34" s="465">
        <v>7</v>
      </c>
      <c r="AO34" s="465"/>
      <c r="AP34" s="474"/>
      <c r="AQ34" s="475"/>
      <c r="AR34" s="476"/>
      <c r="AS34" s="465"/>
      <c r="AT34" s="465"/>
      <c r="AU34" s="465"/>
      <c r="AV34" s="465"/>
      <c r="AW34" s="465"/>
      <c r="AX34" s="465"/>
      <c r="AY34" s="465"/>
      <c r="AZ34" s="465">
        <v>11</v>
      </c>
      <c r="BA34" s="465"/>
      <c r="BB34" s="465"/>
      <c r="BC34" s="465">
        <f>G34+M34+S34+AB34+AI34+AP34</f>
        <v>42</v>
      </c>
      <c r="BD34" s="465"/>
      <c r="BE34" s="465"/>
      <c r="BF34" s="117">
        <f t="shared" si="7"/>
        <v>1512</v>
      </c>
    </row>
    <row r="35" spans="1:58" s="42" customFormat="1" ht="13.5" customHeight="1">
      <c r="A35" s="43">
        <v>4</v>
      </c>
      <c r="B35" s="465">
        <f t="shared" si="2"/>
        <v>14</v>
      </c>
      <c r="C35" s="465"/>
      <c r="D35" s="473">
        <f t="shared" si="3"/>
        <v>504</v>
      </c>
      <c r="E35" s="473"/>
      <c r="F35" s="473"/>
      <c r="G35" s="465">
        <v>7</v>
      </c>
      <c r="H35" s="465"/>
      <c r="I35" s="465"/>
      <c r="J35" s="473">
        <f t="shared" si="4"/>
        <v>252</v>
      </c>
      <c r="K35" s="473"/>
      <c r="L35" s="473"/>
      <c r="M35" s="465">
        <v>7</v>
      </c>
      <c r="N35" s="465"/>
      <c r="O35" s="465"/>
      <c r="P35" s="473">
        <f t="shared" si="5"/>
        <v>252</v>
      </c>
      <c r="Q35" s="473"/>
      <c r="R35" s="473"/>
      <c r="S35" s="474">
        <f t="shared" si="0"/>
        <v>2</v>
      </c>
      <c r="T35" s="475"/>
      <c r="U35" s="476"/>
      <c r="V35" s="465">
        <v>1</v>
      </c>
      <c r="W35" s="465"/>
      <c r="X35" s="465"/>
      <c r="Y35" s="465">
        <v>1</v>
      </c>
      <c r="Z35" s="465"/>
      <c r="AA35" s="465"/>
      <c r="AB35" s="474">
        <f t="shared" si="8"/>
        <v>5</v>
      </c>
      <c r="AC35" s="475"/>
      <c r="AD35" s="476"/>
      <c r="AE35" s="465">
        <v>2</v>
      </c>
      <c r="AF35" s="465"/>
      <c r="AG35" s="465">
        <v>3</v>
      </c>
      <c r="AH35" s="465"/>
      <c r="AI35" s="465">
        <f t="shared" si="6"/>
        <v>10</v>
      </c>
      <c r="AJ35" s="465"/>
      <c r="AK35" s="465"/>
      <c r="AL35" s="465">
        <v>7</v>
      </c>
      <c r="AM35" s="465"/>
      <c r="AN35" s="465">
        <v>3</v>
      </c>
      <c r="AO35" s="465"/>
      <c r="AP35" s="474">
        <v>4</v>
      </c>
      <c r="AQ35" s="475"/>
      <c r="AR35" s="476"/>
      <c r="AS35" s="465"/>
      <c r="AT35" s="465"/>
      <c r="AU35" s="465">
        <v>4</v>
      </c>
      <c r="AV35" s="465"/>
      <c r="AW35" s="465">
        <v>6</v>
      </c>
      <c r="AX35" s="465"/>
      <c r="AY35" s="465"/>
      <c r="AZ35" s="465">
        <v>2</v>
      </c>
      <c r="BA35" s="465"/>
      <c r="BB35" s="465"/>
      <c r="BC35" s="465">
        <f>G35+M35+S35+AB35+AI35+AP35+AW35</f>
        <v>41</v>
      </c>
      <c r="BD35" s="465"/>
      <c r="BE35" s="465"/>
      <c r="BF35" s="117">
        <f t="shared" si="7"/>
        <v>1476</v>
      </c>
    </row>
    <row r="36" spans="1:58" s="42" customFormat="1" ht="13.5" customHeight="1">
      <c r="A36" s="44" t="s">
        <v>7</v>
      </c>
      <c r="B36" s="480">
        <f>B32+B33+B34+B35</f>
        <v>109</v>
      </c>
      <c r="C36" s="481"/>
      <c r="D36" s="477">
        <f>D32+D33+D34+D35</f>
        <v>3924</v>
      </c>
      <c r="E36" s="478"/>
      <c r="F36" s="479"/>
      <c r="G36" s="477">
        <f>G32+G33+G34+G35</f>
        <v>50</v>
      </c>
      <c r="H36" s="478"/>
      <c r="I36" s="479"/>
      <c r="J36" s="477">
        <f>J32+J33+J34+J35</f>
        <v>1800</v>
      </c>
      <c r="K36" s="478"/>
      <c r="L36" s="479"/>
      <c r="M36" s="477">
        <f>M32+M33+M34+M35</f>
        <v>59</v>
      </c>
      <c r="N36" s="478"/>
      <c r="O36" s="479"/>
      <c r="P36" s="477">
        <f>P32+P33+P34+P35</f>
        <v>2124</v>
      </c>
      <c r="Q36" s="478"/>
      <c r="R36" s="479"/>
      <c r="S36" s="480">
        <f>Y36+V36</f>
        <v>7</v>
      </c>
      <c r="T36" s="482"/>
      <c r="U36" s="481"/>
      <c r="V36" s="477">
        <f>V32+V33+V34+V35</f>
        <v>2</v>
      </c>
      <c r="W36" s="478"/>
      <c r="X36" s="479"/>
      <c r="Y36" s="477">
        <f>Y32+Y33+Y34+Y35</f>
        <v>5</v>
      </c>
      <c r="Z36" s="478"/>
      <c r="AA36" s="479"/>
      <c r="AB36" s="477">
        <f>AB32+AB33+AB34+AB35</f>
        <v>13</v>
      </c>
      <c r="AC36" s="478"/>
      <c r="AD36" s="479"/>
      <c r="AE36" s="480">
        <f>AE32+AE33+AE34+AE35</f>
        <v>4</v>
      </c>
      <c r="AF36" s="481"/>
      <c r="AG36" s="480">
        <f>AG32+AG33+AG34+AG35</f>
        <v>9</v>
      </c>
      <c r="AH36" s="481"/>
      <c r="AI36" s="465">
        <f>AL36+AN36</f>
        <v>26</v>
      </c>
      <c r="AJ36" s="465"/>
      <c r="AK36" s="465"/>
      <c r="AL36" s="480">
        <f>AL32+AL33+AL34+AL35</f>
        <v>12</v>
      </c>
      <c r="AM36" s="481"/>
      <c r="AN36" s="480">
        <f>AN32+AN33+AN34+AN35</f>
        <v>14</v>
      </c>
      <c r="AO36" s="481"/>
      <c r="AP36" s="480">
        <v>4</v>
      </c>
      <c r="AQ36" s="482"/>
      <c r="AR36" s="481"/>
      <c r="AS36" s="480">
        <v>0</v>
      </c>
      <c r="AT36" s="481"/>
      <c r="AU36" s="480">
        <v>4</v>
      </c>
      <c r="AV36" s="481"/>
      <c r="AW36" s="480">
        <v>6</v>
      </c>
      <c r="AX36" s="482"/>
      <c r="AY36" s="481"/>
      <c r="AZ36" s="480">
        <f>AZ32+AZ33+AZ34+AZ35</f>
        <v>35</v>
      </c>
      <c r="BA36" s="482"/>
      <c r="BB36" s="481"/>
      <c r="BC36" s="480">
        <f>BC32+BC33+BC34+BC35</f>
        <v>165</v>
      </c>
      <c r="BD36" s="482"/>
      <c r="BE36" s="481"/>
      <c r="BF36" s="42">
        <f>BF32+BF33+BF34+BF35</f>
        <v>5940</v>
      </c>
    </row>
    <row r="37" spans="1:58" s="42" customFormat="1" ht="13.5" customHeight="1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414"/>
  <sheetViews>
    <sheetView topLeftCell="A4" zoomScale="90" zoomScaleNormal="90" workbookViewId="0">
      <pane xSplit="11" ySplit="4" topLeftCell="AH8" activePane="bottomRight" state="frozen"/>
      <selection activeCell="A4" sqref="A4"/>
      <selection pane="topRight" activeCell="L4" sqref="L4"/>
      <selection pane="bottomLeft" activeCell="A8" sqref="A8"/>
      <selection pane="bottomRight" activeCell="AI4" sqref="AI4:AO96"/>
    </sheetView>
  </sheetViews>
  <sheetFormatPr defaultColWidth="9.33203125" defaultRowHeight="15"/>
  <cols>
    <col min="1" max="1" width="15.5" style="22" customWidth="1"/>
    <col min="2" max="2" width="41.6640625" style="57" customWidth="1"/>
    <col min="3" max="3" width="9.33203125" style="45"/>
    <col min="4" max="7" width="9.33203125" style="25"/>
    <col min="8" max="8" width="12.33203125" style="116" customWidth="1"/>
    <col min="9" max="9" width="9.33203125" style="22"/>
    <col min="10" max="10" width="10" style="37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8" customWidth="1"/>
    <col min="24" max="24" width="9.5" style="25" customWidth="1"/>
    <col min="25" max="34" width="8.83203125" style="25" customWidth="1"/>
    <col min="35" max="16384" width="9.33203125" style="21"/>
  </cols>
  <sheetData>
    <row r="1" spans="1:49" s="49" customFormat="1" ht="12">
      <c r="A1" s="502" t="s">
        <v>41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</row>
    <row r="2" spans="1:49" s="50" customFormat="1" ht="5.25" customHeight="1">
      <c r="A2" s="504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</row>
    <row r="3" spans="1:49" s="50" customFormat="1" ht="19.5" customHeight="1" thickBot="1">
      <c r="A3" s="506" t="s">
        <v>5</v>
      </c>
      <c r="B3" s="507" t="s">
        <v>62</v>
      </c>
      <c r="C3" s="509" t="s">
        <v>66</v>
      </c>
      <c r="D3" s="509"/>
      <c r="E3" s="509"/>
      <c r="F3" s="509"/>
      <c r="G3" s="509"/>
      <c r="H3" s="508" t="s">
        <v>42</v>
      </c>
      <c r="I3" s="509" t="s">
        <v>35</v>
      </c>
      <c r="J3" s="510"/>
      <c r="K3" s="510"/>
      <c r="L3" s="510"/>
      <c r="M3" s="510"/>
      <c r="N3" s="510"/>
      <c r="O3" s="510"/>
      <c r="P3" s="510"/>
      <c r="Q3" s="509"/>
      <c r="R3" s="509"/>
      <c r="S3" s="509"/>
      <c r="T3" s="509"/>
      <c r="U3" s="509" t="s">
        <v>43</v>
      </c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</row>
    <row r="4" spans="1:49" s="50" customFormat="1" ht="39.75" customHeight="1" thickBot="1">
      <c r="A4" s="506"/>
      <c r="B4" s="507"/>
      <c r="C4" s="509"/>
      <c r="D4" s="509"/>
      <c r="E4" s="509"/>
      <c r="F4" s="509"/>
      <c r="G4" s="509"/>
      <c r="H4" s="508"/>
      <c r="I4" s="511" t="s">
        <v>64</v>
      </c>
      <c r="J4" s="512" t="s">
        <v>40</v>
      </c>
      <c r="K4" s="513"/>
      <c r="L4" s="514"/>
      <c r="M4" s="514"/>
      <c r="N4" s="514"/>
      <c r="O4" s="514"/>
      <c r="P4" s="515"/>
      <c r="Q4" s="497" t="s">
        <v>214</v>
      </c>
      <c r="R4" s="489" t="s">
        <v>215</v>
      </c>
      <c r="S4" s="508" t="s">
        <v>204</v>
      </c>
      <c r="T4" s="508" t="s">
        <v>26</v>
      </c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399"/>
      <c r="AJ4" s="399"/>
      <c r="AK4" s="399"/>
      <c r="AL4" s="399"/>
      <c r="AM4" s="399"/>
      <c r="AN4" s="399"/>
      <c r="AO4" s="399"/>
    </row>
    <row r="5" spans="1:49" s="50" customFormat="1" ht="21" customHeight="1">
      <c r="A5" s="506"/>
      <c r="B5" s="507"/>
      <c r="C5" s="509"/>
      <c r="D5" s="509"/>
      <c r="E5" s="509"/>
      <c r="F5" s="509"/>
      <c r="G5" s="509"/>
      <c r="H5" s="508"/>
      <c r="I5" s="511"/>
      <c r="J5" s="517" t="s">
        <v>69</v>
      </c>
      <c r="K5" s="495" t="s">
        <v>220</v>
      </c>
      <c r="L5" s="492" t="s">
        <v>65</v>
      </c>
      <c r="M5" s="493"/>
      <c r="N5" s="494"/>
      <c r="O5" s="500" t="s">
        <v>67</v>
      </c>
      <c r="P5" s="501"/>
      <c r="Q5" s="498"/>
      <c r="R5" s="490"/>
      <c r="S5" s="508"/>
      <c r="T5" s="508"/>
      <c r="U5" s="516" t="s">
        <v>44</v>
      </c>
      <c r="V5" s="516"/>
      <c r="W5" s="516" t="s">
        <v>45</v>
      </c>
      <c r="X5" s="519"/>
      <c r="Y5" s="519"/>
      <c r="Z5" s="519"/>
      <c r="AA5" s="516" t="s">
        <v>46</v>
      </c>
      <c r="AB5" s="519"/>
      <c r="AC5" s="519"/>
      <c r="AD5" s="519"/>
      <c r="AE5" s="516" t="s">
        <v>47</v>
      </c>
      <c r="AF5" s="519"/>
      <c r="AG5" s="519"/>
      <c r="AH5" s="519"/>
      <c r="AI5" s="399"/>
      <c r="AJ5" s="399"/>
      <c r="AK5" s="399"/>
      <c r="AL5" s="399"/>
      <c r="AM5" s="399"/>
      <c r="AN5" s="399"/>
      <c r="AO5" s="399"/>
    </row>
    <row r="6" spans="1:49" s="50" customFormat="1" ht="150.75" thickBot="1">
      <c r="A6" s="506"/>
      <c r="B6" s="507"/>
      <c r="C6" s="80" t="s">
        <v>48</v>
      </c>
      <c r="D6" s="80" t="s">
        <v>49</v>
      </c>
      <c r="E6" s="80" t="s">
        <v>63</v>
      </c>
      <c r="F6" s="80" t="s">
        <v>203</v>
      </c>
      <c r="G6" s="80" t="s">
        <v>70</v>
      </c>
      <c r="H6" s="508"/>
      <c r="I6" s="511"/>
      <c r="J6" s="518"/>
      <c r="K6" s="496"/>
      <c r="L6" s="104" t="s">
        <v>36</v>
      </c>
      <c r="M6" s="105" t="s">
        <v>37</v>
      </c>
      <c r="N6" s="106" t="s">
        <v>300</v>
      </c>
      <c r="O6" s="107" t="s">
        <v>38</v>
      </c>
      <c r="P6" s="108" t="s">
        <v>39</v>
      </c>
      <c r="Q6" s="499"/>
      <c r="R6" s="491"/>
      <c r="S6" s="508"/>
      <c r="T6" s="508"/>
      <c r="U6" s="46" t="s">
        <v>183</v>
      </c>
      <c r="V6" s="46" t="s">
        <v>310</v>
      </c>
      <c r="W6" s="85" t="s">
        <v>205</v>
      </c>
      <c r="X6" s="46" t="s">
        <v>315</v>
      </c>
      <c r="Y6" s="84" t="s">
        <v>206</v>
      </c>
      <c r="Z6" s="46" t="s">
        <v>321</v>
      </c>
      <c r="AA6" s="83" t="s">
        <v>207</v>
      </c>
      <c r="AB6" s="46" t="s">
        <v>324</v>
      </c>
      <c r="AC6" s="84" t="s">
        <v>208</v>
      </c>
      <c r="AD6" s="46" t="s">
        <v>325</v>
      </c>
      <c r="AE6" s="83" t="s">
        <v>209</v>
      </c>
      <c r="AF6" s="46" t="s">
        <v>326</v>
      </c>
      <c r="AG6" s="83" t="s">
        <v>210</v>
      </c>
      <c r="AH6" s="352" t="s">
        <v>327</v>
      </c>
      <c r="AI6" s="400"/>
      <c r="AJ6" s="399"/>
      <c r="AK6" s="399"/>
      <c r="AL6" s="399"/>
      <c r="AM6" s="399"/>
      <c r="AN6" s="399"/>
      <c r="AO6" s="399"/>
    </row>
    <row r="7" spans="1:49" s="50" customFormat="1" ht="12">
      <c r="A7" s="79">
        <v>1</v>
      </c>
      <c r="B7" s="81">
        <v>2</v>
      </c>
      <c r="C7" s="47">
        <v>3</v>
      </c>
      <c r="D7" s="79">
        <v>4</v>
      </c>
      <c r="E7" s="79">
        <v>5</v>
      </c>
      <c r="F7" s="79">
        <v>6</v>
      </c>
      <c r="G7" s="79">
        <v>7</v>
      </c>
      <c r="H7" s="47">
        <v>8</v>
      </c>
      <c r="I7" s="79">
        <v>9</v>
      </c>
      <c r="J7" s="103">
        <v>10</v>
      </c>
      <c r="K7" s="103">
        <v>11</v>
      </c>
      <c r="L7" s="103"/>
      <c r="M7" s="103">
        <v>12</v>
      </c>
      <c r="N7" s="103">
        <v>13</v>
      </c>
      <c r="O7" s="103">
        <v>14</v>
      </c>
      <c r="P7" s="103">
        <v>15</v>
      </c>
      <c r="Q7" s="79">
        <v>16</v>
      </c>
      <c r="R7" s="79">
        <v>17</v>
      </c>
      <c r="S7" s="79">
        <v>18</v>
      </c>
      <c r="T7" s="79">
        <v>19</v>
      </c>
      <c r="U7" s="79">
        <v>20</v>
      </c>
      <c r="V7" s="79">
        <v>21</v>
      </c>
      <c r="W7" s="79">
        <v>22</v>
      </c>
      <c r="X7" s="79">
        <v>23</v>
      </c>
      <c r="Y7" s="79">
        <v>24</v>
      </c>
      <c r="Z7" s="79">
        <v>25</v>
      </c>
      <c r="AA7" s="79">
        <v>26</v>
      </c>
      <c r="AB7" s="79">
        <v>27</v>
      </c>
      <c r="AC7" s="79">
        <v>28</v>
      </c>
      <c r="AD7" s="79">
        <v>29</v>
      </c>
      <c r="AE7" s="79">
        <v>30</v>
      </c>
      <c r="AF7" s="79">
        <v>31</v>
      </c>
      <c r="AG7" s="79">
        <v>32</v>
      </c>
      <c r="AH7" s="353">
        <v>33</v>
      </c>
      <c r="AI7" s="400"/>
      <c r="AJ7" s="399"/>
      <c r="AK7" s="399"/>
      <c r="AL7" s="399"/>
      <c r="AM7" s="399"/>
      <c r="AN7" s="399"/>
      <c r="AO7" s="399"/>
    </row>
    <row r="8" spans="1:49" s="50" customFormat="1" ht="58.5" customHeight="1">
      <c r="A8" s="86"/>
      <c r="B8" s="82" t="s">
        <v>68</v>
      </c>
      <c r="C8" s="88">
        <f>C10+C26+C33+C50</f>
        <v>19</v>
      </c>
      <c r="D8" s="88">
        <f t="shared" ref="D8:F8" si="0">D10+D26+D33+D50</f>
        <v>0</v>
      </c>
      <c r="E8" s="88">
        <f t="shared" si="0"/>
        <v>38</v>
      </c>
      <c r="F8" s="88">
        <f t="shared" si="0"/>
        <v>3</v>
      </c>
      <c r="G8" s="88">
        <f>G10+G26+G33+G50</f>
        <v>32</v>
      </c>
      <c r="H8" s="88">
        <f>H10+H26+H33+H50+H84</f>
        <v>5940</v>
      </c>
      <c r="I8" s="88">
        <f>I10+I26+I33+I50+I84</f>
        <v>54</v>
      </c>
      <c r="J8" s="88">
        <f t="shared" ref="J8:AG8" si="1">J10+J26+J33+J50+J84</f>
        <v>5012</v>
      </c>
      <c r="K8" s="88">
        <f t="shared" si="1"/>
        <v>3228</v>
      </c>
      <c r="L8" s="88">
        <f t="shared" si="1"/>
        <v>1692</v>
      </c>
      <c r="M8" s="88">
        <f t="shared" si="1"/>
        <v>2076</v>
      </c>
      <c r="N8" s="88">
        <f t="shared" si="1"/>
        <v>72</v>
      </c>
      <c r="O8" s="88">
        <f t="shared" si="1"/>
        <v>396</v>
      </c>
      <c r="P8" s="88">
        <f t="shared" si="1"/>
        <v>756</v>
      </c>
      <c r="Q8" s="88">
        <f>Q10+Q26+Q33+Q50</f>
        <v>100</v>
      </c>
      <c r="R8" s="88">
        <f t="shared" ref="R8:S8" si="2">R10+R26+R33+R50</f>
        <v>38</v>
      </c>
      <c r="S8" s="88">
        <f t="shared" si="2"/>
        <v>114</v>
      </c>
      <c r="T8" s="88">
        <f>T10+T26+T33+T50+T84</f>
        <v>216</v>
      </c>
      <c r="U8" s="88">
        <f t="shared" si="1"/>
        <v>612</v>
      </c>
      <c r="V8" s="88">
        <f t="shared" si="1"/>
        <v>792</v>
      </c>
      <c r="W8" s="341">
        <f t="shared" si="1"/>
        <v>12</v>
      </c>
      <c r="X8" s="341">
        <f>X10+X26+X33+X50+X84</f>
        <v>600</v>
      </c>
      <c r="Y8" s="341">
        <f t="shared" si="1"/>
        <v>10</v>
      </c>
      <c r="Z8" s="88">
        <f t="shared" si="1"/>
        <v>818</v>
      </c>
      <c r="AA8" s="88">
        <f t="shared" si="1"/>
        <v>10</v>
      </c>
      <c r="AB8" s="88">
        <f t="shared" si="1"/>
        <v>566</v>
      </c>
      <c r="AC8" s="88">
        <f t="shared" si="1"/>
        <v>14</v>
      </c>
      <c r="AD8" s="88">
        <f t="shared" si="1"/>
        <v>850</v>
      </c>
      <c r="AE8" s="88">
        <f t="shared" si="1"/>
        <v>2</v>
      </c>
      <c r="AF8" s="88">
        <f t="shared" si="1"/>
        <v>574</v>
      </c>
      <c r="AG8" s="88">
        <f t="shared" si="1"/>
        <v>6</v>
      </c>
      <c r="AH8" s="354">
        <f>AH10+AH26+AH33+AH50+AH84</f>
        <v>822</v>
      </c>
      <c r="AI8" s="401"/>
      <c r="AJ8" s="402"/>
      <c r="AK8" s="403"/>
      <c r="AL8" s="403"/>
      <c r="AM8" s="404"/>
      <c r="AN8" s="404"/>
      <c r="AO8" s="404"/>
    </row>
    <row r="9" spans="1:49" s="51" customFormat="1" ht="31.5" customHeight="1" thickBot="1">
      <c r="A9" s="89"/>
      <c r="B9" s="90" t="s">
        <v>24</v>
      </c>
      <c r="C9" s="91"/>
      <c r="D9" s="91"/>
      <c r="E9" s="91"/>
      <c r="F9" s="91"/>
      <c r="G9" s="91"/>
      <c r="H9" s="92">
        <f>H10+H26+H33+H52+H53+H56+H58+H59+H62+H64+H67+H69+H72+H74+H77+H79+H82</f>
        <v>4176</v>
      </c>
      <c r="I9" s="92">
        <f>I10+I26+I33+I52+I53+I56+I58+I59+I62+I64+I67+I69+I72+I74+I77+I79+I82</f>
        <v>54</v>
      </c>
      <c r="J9" s="92">
        <f t="shared" ref="J9:AH9" si="3">J10+J26+J33+J52+J53+J56+J58+J59+J62+J64+J67+J69+J72+J74+J77+J79+J82</f>
        <v>3942</v>
      </c>
      <c r="K9" s="92">
        <f t="shared" si="3"/>
        <v>2112</v>
      </c>
      <c r="L9" s="92">
        <f t="shared" si="3"/>
        <v>1726</v>
      </c>
      <c r="M9" s="92">
        <f t="shared" si="3"/>
        <v>2112</v>
      </c>
      <c r="N9" s="92">
        <f t="shared" si="3"/>
        <v>72</v>
      </c>
      <c r="O9" s="92">
        <f t="shared" si="3"/>
        <v>0</v>
      </c>
      <c r="P9" s="92">
        <f t="shared" si="3"/>
        <v>0</v>
      </c>
      <c r="Q9" s="92"/>
      <c r="R9" s="92"/>
      <c r="S9" s="92"/>
      <c r="T9" s="92">
        <f t="shared" si="3"/>
        <v>0</v>
      </c>
      <c r="U9" s="92">
        <f t="shared" si="3"/>
        <v>612</v>
      </c>
      <c r="V9" s="92">
        <f t="shared" si="3"/>
        <v>792</v>
      </c>
      <c r="W9" s="92">
        <f t="shared" si="3"/>
        <v>12</v>
      </c>
      <c r="X9" s="92">
        <f t="shared" si="3"/>
        <v>456</v>
      </c>
      <c r="Y9" s="92">
        <f t="shared" si="3"/>
        <v>10</v>
      </c>
      <c r="Z9" s="92">
        <f t="shared" si="3"/>
        <v>566</v>
      </c>
      <c r="AA9" s="92">
        <f t="shared" si="3"/>
        <v>10</v>
      </c>
      <c r="AB9" s="92">
        <f t="shared" si="3"/>
        <v>458</v>
      </c>
      <c r="AC9" s="92">
        <f t="shared" si="3"/>
        <v>14</v>
      </c>
      <c r="AD9" s="92">
        <f t="shared" si="3"/>
        <v>490</v>
      </c>
      <c r="AE9" s="92">
        <f t="shared" si="3"/>
        <v>2</v>
      </c>
      <c r="AF9" s="92">
        <f t="shared" si="3"/>
        <v>250</v>
      </c>
      <c r="AG9" s="92">
        <f t="shared" si="3"/>
        <v>6</v>
      </c>
      <c r="AH9" s="355">
        <f t="shared" si="3"/>
        <v>246</v>
      </c>
      <c r="AI9" s="401"/>
      <c r="AJ9" s="404"/>
      <c r="AK9" s="402"/>
      <c r="AL9" s="402"/>
      <c r="AM9" s="404"/>
      <c r="AN9" s="404"/>
      <c r="AO9" s="404"/>
      <c r="AP9" s="50"/>
      <c r="AQ9" s="50"/>
      <c r="AR9" s="50"/>
      <c r="AS9" s="50"/>
      <c r="AT9" s="50"/>
      <c r="AU9" s="50"/>
      <c r="AV9" s="50"/>
      <c r="AW9" s="50"/>
    </row>
    <row r="10" spans="1:49" s="176" customFormat="1" ht="20.25" customHeight="1" thickBot="1">
      <c r="A10" s="173" t="s">
        <v>221</v>
      </c>
      <c r="B10" s="173" t="s">
        <v>222</v>
      </c>
      <c r="C10" s="174">
        <v>4</v>
      </c>
      <c r="D10" s="174">
        <v>0</v>
      </c>
      <c r="E10" s="174">
        <v>8</v>
      </c>
      <c r="F10" s="174">
        <v>1</v>
      </c>
      <c r="G10" s="174">
        <v>6</v>
      </c>
      <c r="H10" s="175">
        <f>H11+H12+H13+H14+H15+H16+H17+H18+H19+H20+H21+H22+H23+H24+H25</f>
        <v>1476</v>
      </c>
      <c r="I10" s="175">
        <f>I11+I12+I13+I14+I15+I16+I17+I18+I19+I20+I21+I22+I23+I24+I25</f>
        <v>0</v>
      </c>
      <c r="J10" s="175">
        <f t="shared" ref="J10:AH10" si="4">J11+J12+J13+J14+J15+J16+J17+J18+J19+J20+J21+J22+J23+J24+J25</f>
        <v>1404</v>
      </c>
      <c r="K10" s="175">
        <f t="shared" si="4"/>
        <v>676</v>
      </c>
      <c r="L10" s="175">
        <f t="shared" si="4"/>
        <v>696</v>
      </c>
      <c r="M10" s="175">
        <f t="shared" si="4"/>
        <v>676</v>
      </c>
      <c r="N10" s="175">
        <f t="shared" si="4"/>
        <v>32</v>
      </c>
      <c r="O10" s="175">
        <f t="shared" si="4"/>
        <v>0</v>
      </c>
      <c r="P10" s="175">
        <f t="shared" si="4"/>
        <v>0</v>
      </c>
      <c r="Q10" s="175">
        <f t="shared" si="4"/>
        <v>40</v>
      </c>
      <c r="R10" s="175">
        <f t="shared" si="4"/>
        <v>8</v>
      </c>
      <c r="S10" s="175">
        <f t="shared" si="4"/>
        <v>24</v>
      </c>
      <c r="T10" s="175">
        <f t="shared" si="4"/>
        <v>0</v>
      </c>
      <c r="U10" s="175">
        <f>U11+U12+U13+U14+U15+U16+U17+U18+U19+U20+U21+U22+U23+U24+U25</f>
        <v>578</v>
      </c>
      <c r="V10" s="175">
        <f t="shared" si="4"/>
        <v>754</v>
      </c>
      <c r="W10" s="175">
        <f t="shared" si="4"/>
        <v>0</v>
      </c>
      <c r="X10" s="175">
        <f t="shared" si="4"/>
        <v>34</v>
      </c>
      <c r="Y10" s="175">
        <f t="shared" si="4"/>
        <v>0</v>
      </c>
      <c r="Z10" s="175">
        <f t="shared" si="4"/>
        <v>38</v>
      </c>
      <c r="AA10" s="175">
        <f t="shared" si="4"/>
        <v>0</v>
      </c>
      <c r="AB10" s="175">
        <f t="shared" si="4"/>
        <v>0</v>
      </c>
      <c r="AC10" s="175">
        <f t="shared" si="4"/>
        <v>0</v>
      </c>
      <c r="AD10" s="175">
        <f t="shared" si="4"/>
        <v>0</v>
      </c>
      <c r="AE10" s="175">
        <f t="shared" si="4"/>
        <v>0</v>
      </c>
      <c r="AF10" s="175">
        <f t="shared" si="4"/>
        <v>0</v>
      </c>
      <c r="AG10" s="175">
        <f t="shared" si="4"/>
        <v>0</v>
      </c>
      <c r="AH10" s="356">
        <f t="shared" si="4"/>
        <v>0</v>
      </c>
      <c r="AI10" s="401"/>
      <c r="AJ10" s="404"/>
      <c r="AK10" s="404"/>
      <c r="AL10" s="404"/>
      <c r="AM10" s="404"/>
      <c r="AN10" s="404"/>
      <c r="AO10" s="404"/>
    </row>
    <row r="11" spans="1:49" s="51" customFormat="1" ht="12.75">
      <c r="A11" s="131" t="s">
        <v>223</v>
      </c>
      <c r="B11" s="131" t="s">
        <v>50</v>
      </c>
      <c r="C11" s="487" t="s">
        <v>51</v>
      </c>
      <c r="D11" s="132"/>
      <c r="E11" s="133"/>
      <c r="F11" s="134"/>
      <c r="G11" s="126">
        <v>1</v>
      </c>
      <c r="H11" s="133">
        <v>72</v>
      </c>
      <c r="I11" s="126"/>
      <c r="J11" s="132">
        <v>63</v>
      </c>
      <c r="K11" s="132">
        <v>36</v>
      </c>
      <c r="L11" s="132">
        <v>27</v>
      </c>
      <c r="M11" s="132">
        <v>36</v>
      </c>
      <c r="N11" s="134"/>
      <c r="O11" s="134"/>
      <c r="P11" s="134"/>
      <c r="Q11" s="132">
        <v>5</v>
      </c>
      <c r="R11" s="132">
        <v>1</v>
      </c>
      <c r="S11" s="132">
        <v>3</v>
      </c>
      <c r="T11" s="134"/>
      <c r="U11" s="132">
        <v>34</v>
      </c>
      <c r="V11" s="132">
        <v>29</v>
      </c>
      <c r="W11" s="135"/>
      <c r="X11" s="109"/>
      <c r="Y11" s="109"/>
      <c r="Z11" s="136"/>
      <c r="AA11" s="109"/>
      <c r="AB11" s="109"/>
      <c r="AC11" s="109"/>
      <c r="AD11" s="109"/>
      <c r="AE11" s="109"/>
      <c r="AF11" s="109"/>
      <c r="AG11" s="109"/>
      <c r="AH11" s="357"/>
      <c r="AI11" s="401"/>
      <c r="AJ11" s="404"/>
      <c r="AK11" s="404"/>
      <c r="AL11" s="404"/>
      <c r="AM11" s="404"/>
      <c r="AN11" s="404"/>
      <c r="AO11" s="404"/>
      <c r="AP11" s="50"/>
      <c r="AQ11" s="50"/>
      <c r="AR11" s="50"/>
      <c r="AS11" s="50"/>
      <c r="AT11" s="50"/>
      <c r="AU11" s="50"/>
      <c r="AV11" s="50"/>
      <c r="AW11" s="50"/>
    </row>
    <row r="12" spans="1:49" s="50" customFormat="1" ht="12.75">
      <c r="A12" s="137" t="s">
        <v>224</v>
      </c>
      <c r="B12" s="137" t="s">
        <v>52</v>
      </c>
      <c r="C12" s="488"/>
      <c r="D12" s="114"/>
      <c r="E12" s="114"/>
      <c r="F12" s="138"/>
      <c r="G12" s="138"/>
      <c r="H12" s="139">
        <v>108</v>
      </c>
      <c r="I12" s="127"/>
      <c r="J12" s="114">
        <v>99</v>
      </c>
      <c r="K12" s="114">
        <v>54</v>
      </c>
      <c r="L12" s="114">
        <v>45</v>
      </c>
      <c r="M12" s="114">
        <v>54</v>
      </c>
      <c r="N12" s="138"/>
      <c r="O12" s="138"/>
      <c r="P12" s="138"/>
      <c r="Q12" s="114">
        <v>5</v>
      </c>
      <c r="R12" s="114">
        <v>1</v>
      </c>
      <c r="S12" s="114">
        <v>3</v>
      </c>
      <c r="T12" s="138"/>
      <c r="U12" s="114">
        <v>34</v>
      </c>
      <c r="V12" s="114">
        <v>65</v>
      </c>
      <c r="W12" s="140"/>
      <c r="X12" s="93"/>
      <c r="Y12" s="93"/>
      <c r="Z12" s="92"/>
      <c r="AA12" s="93"/>
      <c r="AB12" s="93"/>
      <c r="AC12" s="93"/>
      <c r="AD12" s="93"/>
      <c r="AE12" s="93"/>
      <c r="AF12" s="93"/>
      <c r="AG12" s="93"/>
      <c r="AH12" s="358"/>
      <c r="AI12" s="401"/>
      <c r="AJ12" s="404"/>
      <c r="AK12" s="404"/>
      <c r="AL12" s="404"/>
      <c r="AM12" s="404"/>
      <c r="AN12" s="404"/>
      <c r="AO12" s="404"/>
    </row>
    <row r="13" spans="1:49" s="50" customFormat="1">
      <c r="A13" s="137" t="s">
        <v>225</v>
      </c>
      <c r="B13" s="137" t="s">
        <v>0</v>
      </c>
      <c r="C13" s="114"/>
      <c r="D13" s="114" t="s">
        <v>226</v>
      </c>
      <c r="E13" s="114">
        <v>2</v>
      </c>
      <c r="F13" s="138"/>
      <c r="G13" s="141"/>
      <c r="H13" s="139">
        <v>136</v>
      </c>
      <c r="I13" s="127"/>
      <c r="J13" s="114">
        <v>136</v>
      </c>
      <c r="K13" s="114">
        <v>46</v>
      </c>
      <c r="L13" s="114">
        <v>90</v>
      </c>
      <c r="M13" s="114">
        <v>46</v>
      </c>
      <c r="N13" s="138"/>
      <c r="O13" s="138"/>
      <c r="P13" s="138"/>
      <c r="Q13" s="114"/>
      <c r="R13" s="114"/>
      <c r="S13" s="114"/>
      <c r="T13" s="138"/>
      <c r="U13" s="114">
        <v>68</v>
      </c>
      <c r="V13" s="114">
        <v>68</v>
      </c>
      <c r="W13" s="140"/>
      <c r="X13" s="93"/>
      <c r="Y13" s="93"/>
      <c r="Z13" s="92"/>
      <c r="AA13" s="93"/>
      <c r="AB13" s="93"/>
      <c r="AC13" s="93"/>
      <c r="AD13" s="93"/>
      <c r="AE13" s="93"/>
      <c r="AF13" s="93"/>
      <c r="AG13" s="93"/>
      <c r="AH13" s="358"/>
      <c r="AI13" s="401"/>
      <c r="AJ13" s="404"/>
      <c r="AK13" s="404"/>
      <c r="AL13" s="404"/>
      <c r="AM13" s="404"/>
      <c r="AN13" s="404"/>
      <c r="AO13" s="404"/>
    </row>
    <row r="14" spans="1:49" s="50" customFormat="1" ht="12.75">
      <c r="A14" s="137" t="s">
        <v>227</v>
      </c>
      <c r="B14" s="142" t="s">
        <v>217</v>
      </c>
      <c r="C14" s="114"/>
      <c r="D14" s="114"/>
      <c r="E14" s="114">
        <v>2</v>
      </c>
      <c r="F14" s="138"/>
      <c r="G14" s="114"/>
      <c r="H14" s="139">
        <v>72</v>
      </c>
      <c r="I14" s="127"/>
      <c r="J14" s="114">
        <v>72</v>
      </c>
      <c r="K14" s="114">
        <v>34</v>
      </c>
      <c r="L14" s="114">
        <v>38</v>
      </c>
      <c r="M14" s="114">
        <v>34</v>
      </c>
      <c r="N14" s="138"/>
      <c r="O14" s="138"/>
      <c r="P14" s="138"/>
      <c r="Q14" s="114"/>
      <c r="R14" s="114"/>
      <c r="S14" s="114"/>
      <c r="T14" s="138"/>
      <c r="U14" s="114">
        <v>34</v>
      </c>
      <c r="V14" s="114">
        <v>38</v>
      </c>
      <c r="W14" s="140"/>
      <c r="X14" s="93"/>
      <c r="Y14" s="93"/>
      <c r="Z14" s="92"/>
      <c r="AA14" s="93"/>
      <c r="AB14" s="93"/>
      <c r="AC14" s="93"/>
      <c r="AD14" s="93"/>
      <c r="AE14" s="93"/>
      <c r="AF14" s="93"/>
      <c r="AG14" s="93"/>
      <c r="AH14" s="358"/>
      <c r="AI14" s="401"/>
      <c r="AJ14" s="404"/>
      <c r="AK14" s="404"/>
      <c r="AL14" s="404"/>
      <c r="AM14" s="404"/>
      <c r="AN14" s="404"/>
      <c r="AO14" s="404"/>
    </row>
    <row r="15" spans="1:49" s="50" customFormat="1" ht="12.75">
      <c r="A15" s="137" t="s">
        <v>228</v>
      </c>
      <c r="B15" s="137" t="s">
        <v>218</v>
      </c>
      <c r="C15" s="114"/>
      <c r="D15" s="114"/>
      <c r="E15" s="114">
        <v>4</v>
      </c>
      <c r="F15" s="138"/>
      <c r="G15" s="114"/>
      <c r="H15" s="139">
        <v>72</v>
      </c>
      <c r="I15" s="127"/>
      <c r="J15" s="114">
        <v>72</v>
      </c>
      <c r="K15" s="114">
        <v>28</v>
      </c>
      <c r="L15" s="114">
        <v>44</v>
      </c>
      <c r="M15" s="114">
        <v>28</v>
      </c>
      <c r="N15" s="138"/>
      <c r="O15" s="138"/>
      <c r="P15" s="138"/>
      <c r="Q15" s="114"/>
      <c r="R15" s="114"/>
      <c r="S15" s="114"/>
      <c r="T15" s="138"/>
      <c r="U15" s="114"/>
      <c r="V15" s="114"/>
      <c r="W15" s="140"/>
      <c r="X15" s="93">
        <v>34</v>
      </c>
      <c r="Y15" s="93"/>
      <c r="Z15" s="113">
        <v>38</v>
      </c>
      <c r="AA15" s="93"/>
      <c r="AB15" s="93"/>
      <c r="AC15" s="93"/>
      <c r="AD15" s="93"/>
      <c r="AE15" s="93"/>
      <c r="AF15" s="93"/>
      <c r="AG15" s="93"/>
      <c r="AH15" s="358"/>
      <c r="AI15" s="401"/>
      <c r="AJ15" s="404"/>
      <c r="AK15" s="404"/>
      <c r="AL15" s="404"/>
      <c r="AM15" s="404"/>
      <c r="AN15" s="404"/>
      <c r="AO15" s="404"/>
    </row>
    <row r="16" spans="1:49" s="50" customFormat="1" ht="12.75">
      <c r="A16" s="137" t="s">
        <v>229</v>
      </c>
      <c r="B16" s="137" t="s">
        <v>230</v>
      </c>
      <c r="C16" s="114"/>
      <c r="D16" s="114"/>
      <c r="E16" s="143">
        <v>2</v>
      </c>
      <c r="F16" s="138"/>
      <c r="G16" s="114">
        <v>1</v>
      </c>
      <c r="H16" s="139">
        <v>72</v>
      </c>
      <c r="I16" s="127"/>
      <c r="J16" s="114">
        <v>72</v>
      </c>
      <c r="K16" s="114">
        <v>70</v>
      </c>
      <c r="L16" s="114">
        <v>2</v>
      </c>
      <c r="M16" s="114">
        <v>70</v>
      </c>
      <c r="N16" s="138"/>
      <c r="O16" s="138"/>
      <c r="P16" s="138"/>
      <c r="Q16" s="114"/>
      <c r="R16" s="114"/>
      <c r="S16" s="114"/>
      <c r="T16" s="138"/>
      <c r="U16" s="114">
        <v>34</v>
      </c>
      <c r="V16" s="114">
        <v>38</v>
      </c>
      <c r="W16" s="140"/>
      <c r="X16" s="93"/>
      <c r="Y16" s="93"/>
      <c r="Z16" s="92"/>
      <c r="AA16" s="93"/>
      <c r="AB16" s="93"/>
      <c r="AC16" s="93"/>
      <c r="AD16" s="93"/>
      <c r="AE16" s="93"/>
      <c r="AF16" s="93"/>
      <c r="AG16" s="93"/>
      <c r="AH16" s="358"/>
      <c r="AI16" s="401"/>
      <c r="AJ16" s="404"/>
      <c r="AK16" s="404"/>
      <c r="AL16" s="404"/>
      <c r="AM16" s="404"/>
      <c r="AN16" s="404"/>
      <c r="AO16" s="404"/>
    </row>
    <row r="17" spans="1:49" s="50" customFormat="1" ht="12.75">
      <c r="A17" s="137" t="s">
        <v>231</v>
      </c>
      <c r="B17" s="137" t="s">
        <v>2</v>
      </c>
      <c r="C17" s="114">
        <v>2</v>
      </c>
      <c r="D17" s="114" t="s">
        <v>226</v>
      </c>
      <c r="E17" s="114"/>
      <c r="F17" s="138"/>
      <c r="G17" s="114" t="s">
        <v>232</v>
      </c>
      <c r="H17" s="139">
        <v>306</v>
      </c>
      <c r="I17" s="127"/>
      <c r="J17" s="114">
        <v>288</v>
      </c>
      <c r="K17" s="114">
        <v>114</v>
      </c>
      <c r="L17" s="114">
        <v>174</v>
      </c>
      <c r="M17" s="114">
        <v>114</v>
      </c>
      <c r="N17" s="138"/>
      <c r="O17" s="138"/>
      <c r="P17" s="138"/>
      <c r="Q17" s="114">
        <v>10</v>
      </c>
      <c r="R17" s="114">
        <v>2</v>
      </c>
      <c r="S17" s="114">
        <v>6</v>
      </c>
      <c r="T17" s="114"/>
      <c r="U17" s="114">
        <v>102</v>
      </c>
      <c r="V17" s="114">
        <v>186</v>
      </c>
      <c r="W17" s="140"/>
      <c r="X17" s="93"/>
      <c r="Y17" s="93"/>
      <c r="Z17" s="92"/>
      <c r="AA17" s="93"/>
      <c r="AB17" s="93"/>
      <c r="AC17" s="93"/>
      <c r="AD17" s="93"/>
      <c r="AE17" s="93"/>
      <c r="AF17" s="93"/>
      <c r="AG17" s="93"/>
      <c r="AH17" s="358"/>
      <c r="AI17" s="401"/>
      <c r="AJ17" s="404"/>
      <c r="AK17" s="404"/>
      <c r="AL17" s="404"/>
      <c r="AM17" s="404"/>
      <c r="AN17" s="404"/>
      <c r="AO17" s="404"/>
    </row>
    <row r="18" spans="1:49" s="50" customFormat="1" ht="12.75" customHeight="1">
      <c r="A18" s="137" t="s">
        <v>233</v>
      </c>
      <c r="B18" s="137" t="s">
        <v>53</v>
      </c>
      <c r="C18" s="114">
        <v>2</v>
      </c>
      <c r="D18" s="141"/>
      <c r="E18" s="141"/>
      <c r="F18" s="141"/>
      <c r="G18" s="114">
        <v>1</v>
      </c>
      <c r="H18" s="139">
        <v>108</v>
      </c>
      <c r="I18" s="127"/>
      <c r="J18" s="114">
        <v>90</v>
      </c>
      <c r="K18" s="114">
        <v>80</v>
      </c>
      <c r="L18" s="114">
        <v>10</v>
      </c>
      <c r="M18" s="114">
        <v>80</v>
      </c>
      <c r="N18" s="141"/>
      <c r="O18" s="138"/>
      <c r="P18" s="138"/>
      <c r="Q18" s="114">
        <v>10</v>
      </c>
      <c r="R18" s="114">
        <v>2</v>
      </c>
      <c r="S18" s="114">
        <v>6</v>
      </c>
      <c r="T18" s="138"/>
      <c r="U18" s="114">
        <v>34</v>
      </c>
      <c r="V18" s="114">
        <v>56</v>
      </c>
      <c r="W18" s="140"/>
      <c r="X18" s="93"/>
      <c r="Y18" s="93"/>
      <c r="Z18" s="92"/>
      <c r="AA18" s="93"/>
      <c r="AB18" s="93"/>
      <c r="AC18" s="93"/>
      <c r="AD18" s="93"/>
      <c r="AE18" s="93"/>
      <c r="AF18" s="93"/>
      <c r="AG18" s="93"/>
      <c r="AH18" s="358"/>
      <c r="AI18" s="401"/>
      <c r="AJ18" s="404"/>
      <c r="AK18" s="404"/>
      <c r="AL18" s="404"/>
      <c r="AM18" s="404"/>
      <c r="AN18" s="404"/>
      <c r="AO18" s="404"/>
    </row>
    <row r="19" spans="1:49" s="50" customFormat="1" ht="15.75" customHeight="1">
      <c r="A19" s="137" t="s">
        <v>234</v>
      </c>
      <c r="B19" s="142" t="s">
        <v>1</v>
      </c>
      <c r="C19" s="141"/>
      <c r="D19" s="114">
        <v>1</v>
      </c>
      <c r="E19" s="114">
        <v>2</v>
      </c>
      <c r="F19" s="138"/>
      <c r="G19" s="114"/>
      <c r="H19" s="139">
        <v>72</v>
      </c>
      <c r="I19" s="128"/>
      <c r="J19" s="114">
        <v>72</v>
      </c>
      <c r="K19" s="114">
        <v>58</v>
      </c>
      <c r="L19" s="114">
        <v>14</v>
      </c>
      <c r="M19" s="114">
        <v>58</v>
      </c>
      <c r="N19" s="138"/>
      <c r="O19" s="138"/>
      <c r="P19" s="138"/>
      <c r="Q19" s="114"/>
      <c r="R19" s="114"/>
      <c r="S19" s="114"/>
      <c r="T19" s="138"/>
      <c r="U19" s="114">
        <v>34</v>
      </c>
      <c r="V19" s="114">
        <v>38</v>
      </c>
      <c r="W19" s="140"/>
      <c r="X19" s="87"/>
      <c r="Y19" s="87"/>
      <c r="Z19" s="92"/>
      <c r="AA19" s="87"/>
      <c r="AB19" s="87"/>
      <c r="AC19" s="87"/>
      <c r="AD19" s="87"/>
      <c r="AE19" s="87"/>
      <c r="AF19" s="87"/>
      <c r="AG19" s="87"/>
      <c r="AH19" s="359"/>
      <c r="AI19" s="401"/>
      <c r="AJ19" s="404"/>
      <c r="AK19" s="404"/>
      <c r="AL19" s="404"/>
      <c r="AM19" s="404"/>
      <c r="AN19" s="404"/>
      <c r="AO19" s="404"/>
    </row>
    <row r="20" spans="1:49" s="51" customFormat="1" ht="12.75">
      <c r="A20" s="137" t="s">
        <v>235</v>
      </c>
      <c r="B20" s="142" t="s">
        <v>333</v>
      </c>
      <c r="C20" s="114"/>
      <c r="D20" s="114"/>
      <c r="E20" s="114">
        <v>2</v>
      </c>
      <c r="F20" s="114"/>
      <c r="G20" s="114"/>
      <c r="H20" s="139">
        <v>68</v>
      </c>
      <c r="I20" s="128"/>
      <c r="J20" s="114">
        <v>68</v>
      </c>
      <c r="K20" s="114">
        <v>46</v>
      </c>
      <c r="L20" s="114">
        <v>22</v>
      </c>
      <c r="M20" s="114">
        <v>46</v>
      </c>
      <c r="N20" s="138"/>
      <c r="O20" s="138"/>
      <c r="P20" s="138"/>
      <c r="Q20" s="144"/>
      <c r="R20" s="144"/>
      <c r="S20" s="144"/>
      <c r="T20" s="138"/>
      <c r="U20" s="114">
        <v>34</v>
      </c>
      <c r="V20" s="114">
        <v>34</v>
      </c>
      <c r="W20" s="145"/>
      <c r="X20" s="93"/>
      <c r="Y20" s="93"/>
      <c r="Z20" s="92"/>
      <c r="AA20" s="93"/>
      <c r="AB20" s="93"/>
      <c r="AC20" s="93"/>
      <c r="AD20" s="93"/>
      <c r="AE20" s="93"/>
      <c r="AF20" s="93"/>
      <c r="AG20" s="93"/>
      <c r="AH20" s="358"/>
      <c r="AI20" s="401"/>
      <c r="AJ20" s="404"/>
      <c r="AK20" s="404"/>
      <c r="AL20" s="404"/>
      <c r="AM20" s="404"/>
      <c r="AN20" s="404"/>
      <c r="AO20" s="404"/>
      <c r="AP20" s="50"/>
      <c r="AQ20" s="50"/>
      <c r="AR20" s="50"/>
      <c r="AS20" s="50"/>
      <c r="AT20" s="50"/>
      <c r="AU20" s="50"/>
      <c r="AV20" s="50"/>
      <c r="AW20" s="50"/>
    </row>
    <row r="21" spans="1:49" s="52" customFormat="1">
      <c r="A21" s="137" t="s">
        <v>236</v>
      </c>
      <c r="B21" s="137" t="s">
        <v>72</v>
      </c>
      <c r="C21" s="114">
        <v>2</v>
      </c>
      <c r="D21" s="141"/>
      <c r="E21" s="114"/>
      <c r="F21" s="138"/>
      <c r="G21" s="114" t="s">
        <v>232</v>
      </c>
      <c r="H21" s="139">
        <v>180</v>
      </c>
      <c r="I21" s="129"/>
      <c r="J21" s="114">
        <v>162</v>
      </c>
      <c r="K21" s="114">
        <v>34</v>
      </c>
      <c r="L21" s="114">
        <v>128</v>
      </c>
      <c r="M21" s="114">
        <v>34</v>
      </c>
      <c r="N21" s="138"/>
      <c r="O21" s="138"/>
      <c r="P21" s="138"/>
      <c r="Q21" s="114">
        <v>10</v>
      </c>
      <c r="R21" s="114">
        <v>2</v>
      </c>
      <c r="S21" s="114">
        <v>6</v>
      </c>
      <c r="T21" s="138"/>
      <c r="U21" s="114">
        <v>68</v>
      </c>
      <c r="V21" s="114">
        <v>94</v>
      </c>
      <c r="W21" s="146"/>
      <c r="X21" s="93"/>
      <c r="Y21" s="93"/>
      <c r="Z21" s="92"/>
      <c r="AA21" s="93"/>
      <c r="AB21" s="93"/>
      <c r="AC21" s="93"/>
      <c r="AD21" s="93"/>
      <c r="AE21" s="93"/>
      <c r="AF21" s="93"/>
      <c r="AG21" s="93"/>
      <c r="AH21" s="358"/>
      <c r="AI21" s="401"/>
      <c r="AJ21" s="404"/>
      <c r="AK21" s="404"/>
      <c r="AL21" s="404"/>
      <c r="AM21" s="404"/>
      <c r="AN21" s="404"/>
      <c r="AO21" s="404"/>
    </row>
    <row r="22" spans="1:49" s="50" customFormat="1" ht="12.75">
      <c r="A22" s="137" t="s">
        <v>237</v>
      </c>
      <c r="B22" s="142" t="s">
        <v>73</v>
      </c>
      <c r="C22" s="114"/>
      <c r="D22" s="114"/>
      <c r="E22" s="114">
        <v>2</v>
      </c>
      <c r="F22" s="138"/>
      <c r="G22" s="127">
        <v>1</v>
      </c>
      <c r="H22" s="139">
        <v>72</v>
      </c>
      <c r="I22" s="128"/>
      <c r="J22" s="114">
        <v>72</v>
      </c>
      <c r="K22" s="114">
        <v>38</v>
      </c>
      <c r="L22" s="114">
        <v>34</v>
      </c>
      <c r="M22" s="114">
        <v>38</v>
      </c>
      <c r="N22" s="147"/>
      <c r="O22" s="147"/>
      <c r="P22" s="147"/>
      <c r="Q22" s="147"/>
      <c r="R22" s="147"/>
      <c r="S22" s="147"/>
      <c r="T22" s="147"/>
      <c r="U22" s="114">
        <v>34</v>
      </c>
      <c r="V22" s="114">
        <v>38</v>
      </c>
      <c r="W22" s="140"/>
      <c r="X22" s="93"/>
      <c r="Y22" s="93"/>
      <c r="Z22" s="92"/>
      <c r="AA22" s="93"/>
      <c r="AB22" s="93"/>
      <c r="AC22" s="93"/>
      <c r="AD22" s="93"/>
      <c r="AE22" s="93"/>
      <c r="AF22" s="93"/>
      <c r="AG22" s="93"/>
      <c r="AH22" s="358"/>
      <c r="AI22" s="401"/>
      <c r="AJ22" s="404"/>
      <c r="AK22" s="404"/>
      <c r="AL22" s="404"/>
      <c r="AM22" s="404"/>
      <c r="AN22" s="404"/>
      <c r="AO22" s="404"/>
    </row>
    <row r="23" spans="1:49" s="50" customFormat="1" ht="12.75">
      <c r="A23" s="137" t="s">
        <v>238</v>
      </c>
      <c r="B23" s="137" t="s">
        <v>74</v>
      </c>
      <c r="C23" s="148"/>
      <c r="D23" s="148"/>
      <c r="E23" s="114">
        <v>2</v>
      </c>
      <c r="F23" s="149"/>
      <c r="G23" s="149"/>
      <c r="H23" s="139">
        <v>72</v>
      </c>
      <c r="I23" s="128"/>
      <c r="J23" s="114">
        <v>72</v>
      </c>
      <c r="K23" s="114">
        <v>24</v>
      </c>
      <c r="L23" s="114">
        <v>48</v>
      </c>
      <c r="M23" s="114">
        <v>24</v>
      </c>
      <c r="N23" s="149"/>
      <c r="O23" s="149"/>
      <c r="P23" s="149"/>
      <c r="Q23" s="149"/>
      <c r="R23" s="149"/>
      <c r="S23" s="149"/>
      <c r="T23" s="149"/>
      <c r="U23" s="114">
        <v>34</v>
      </c>
      <c r="V23" s="114">
        <v>38</v>
      </c>
      <c r="W23" s="140"/>
      <c r="X23" s="93"/>
      <c r="Y23" s="93"/>
      <c r="Z23" s="92"/>
      <c r="AA23" s="93"/>
      <c r="AB23" s="93"/>
      <c r="AC23" s="93"/>
      <c r="AD23" s="93"/>
      <c r="AE23" s="93"/>
      <c r="AF23" s="93"/>
      <c r="AG23" s="93"/>
      <c r="AH23" s="358"/>
      <c r="AI23" s="401"/>
      <c r="AJ23" s="404"/>
      <c r="AK23" s="404"/>
      <c r="AL23" s="404"/>
      <c r="AM23" s="404"/>
      <c r="AN23" s="404"/>
      <c r="AO23" s="404"/>
    </row>
    <row r="24" spans="1:49" s="50" customFormat="1">
      <c r="A24" s="137" t="s">
        <v>239</v>
      </c>
      <c r="B24" s="137" t="s">
        <v>240</v>
      </c>
      <c r="C24" s="141"/>
      <c r="D24" s="141"/>
      <c r="E24" s="114">
        <v>1</v>
      </c>
      <c r="F24" s="141"/>
      <c r="G24" s="141"/>
      <c r="H24" s="139">
        <v>34</v>
      </c>
      <c r="I24" s="128"/>
      <c r="J24" s="114">
        <v>34</v>
      </c>
      <c r="K24" s="114">
        <v>14</v>
      </c>
      <c r="L24" s="114">
        <v>20</v>
      </c>
      <c r="M24" s="114">
        <v>14</v>
      </c>
      <c r="N24" s="139"/>
      <c r="O24" s="141"/>
      <c r="P24" s="141"/>
      <c r="Q24" s="141"/>
      <c r="R24" s="141"/>
      <c r="S24" s="141"/>
      <c r="T24" s="141"/>
      <c r="U24" s="114">
        <v>34</v>
      </c>
      <c r="V24" s="150"/>
      <c r="W24" s="140"/>
      <c r="X24" s="93"/>
      <c r="Y24" s="93"/>
      <c r="Z24" s="92"/>
      <c r="AA24" s="93"/>
      <c r="AB24" s="93"/>
      <c r="AC24" s="93"/>
      <c r="AD24" s="93"/>
      <c r="AE24" s="93"/>
      <c r="AF24" s="93"/>
      <c r="AG24" s="93"/>
      <c r="AH24" s="358"/>
      <c r="AI24" s="401"/>
      <c r="AJ24" s="404"/>
      <c r="AK24" s="404"/>
      <c r="AL24" s="404"/>
      <c r="AM24" s="404"/>
      <c r="AN24" s="404"/>
      <c r="AO24" s="404"/>
    </row>
    <row r="25" spans="1:49" s="53" customFormat="1" ht="13.5" thickBot="1">
      <c r="A25" s="323" t="s">
        <v>226</v>
      </c>
      <c r="B25" s="323" t="s">
        <v>219</v>
      </c>
      <c r="C25" s="151"/>
      <c r="D25" s="151"/>
      <c r="E25" s="151"/>
      <c r="F25" s="151" t="s">
        <v>241</v>
      </c>
      <c r="G25" s="151"/>
      <c r="H25" s="152">
        <v>32</v>
      </c>
      <c r="I25" s="130"/>
      <c r="J25" s="153">
        <v>32</v>
      </c>
      <c r="K25" s="151"/>
      <c r="L25" s="151"/>
      <c r="M25" s="151"/>
      <c r="N25" s="152">
        <v>32</v>
      </c>
      <c r="O25" s="151"/>
      <c r="P25" s="151"/>
      <c r="Q25" s="151"/>
      <c r="R25" s="151"/>
      <c r="S25" s="151"/>
      <c r="T25" s="151"/>
      <c r="U25" s="153"/>
      <c r="V25" s="153">
        <v>32</v>
      </c>
      <c r="W25" s="154"/>
      <c r="X25" s="97"/>
      <c r="Y25" s="97"/>
      <c r="Z25" s="92"/>
      <c r="AA25" s="97"/>
      <c r="AB25" s="97"/>
      <c r="AC25" s="97"/>
      <c r="AD25" s="97"/>
      <c r="AE25" s="97"/>
      <c r="AF25" s="97"/>
      <c r="AG25" s="97"/>
      <c r="AH25" s="360"/>
      <c r="AI25" s="401"/>
      <c r="AJ25" s="404"/>
      <c r="AK25" s="404"/>
      <c r="AL25" s="404"/>
      <c r="AM25" s="404"/>
      <c r="AN25" s="404"/>
      <c r="AO25" s="404"/>
    </row>
    <row r="26" spans="1:49" s="338" customFormat="1" ht="29.25" customHeight="1" thickBot="1">
      <c r="A26" s="351" t="s">
        <v>242</v>
      </c>
      <c r="B26" s="344" t="s">
        <v>243</v>
      </c>
      <c r="C26" s="333">
        <v>1</v>
      </c>
      <c r="D26" s="333"/>
      <c r="E26" s="334">
        <v>4</v>
      </c>
      <c r="F26" s="333"/>
      <c r="G26" s="333">
        <v>5</v>
      </c>
      <c r="H26" s="334">
        <f>H27+H28+H29+H30+H31+H32</f>
        <v>436</v>
      </c>
      <c r="I26" s="334">
        <f>I27+I28+I29+I30+I31+I32</f>
        <v>8</v>
      </c>
      <c r="J26" s="334">
        <f>J27+J28+J29+J30+J31+J32</f>
        <v>416</v>
      </c>
      <c r="K26" s="334">
        <f t="shared" ref="K26:AH26" si="5">K27+K28+K29+K30+K31+K32</f>
        <v>276</v>
      </c>
      <c r="L26" s="334">
        <f t="shared" si="5"/>
        <v>140</v>
      </c>
      <c r="M26" s="334">
        <f t="shared" si="5"/>
        <v>276</v>
      </c>
      <c r="N26" s="334">
        <f t="shared" si="5"/>
        <v>0</v>
      </c>
      <c r="O26" s="334">
        <f t="shared" si="5"/>
        <v>0</v>
      </c>
      <c r="P26" s="334">
        <f t="shared" si="5"/>
        <v>0</v>
      </c>
      <c r="Q26" s="334">
        <f t="shared" si="5"/>
        <v>4</v>
      </c>
      <c r="R26" s="334">
        <f t="shared" si="5"/>
        <v>2</v>
      </c>
      <c r="S26" s="334">
        <f t="shared" si="5"/>
        <v>6</v>
      </c>
      <c r="T26" s="334">
        <f t="shared" si="5"/>
        <v>0</v>
      </c>
      <c r="U26" s="334">
        <f t="shared" si="5"/>
        <v>0</v>
      </c>
      <c r="V26" s="334">
        <f t="shared" si="5"/>
        <v>0</v>
      </c>
      <c r="W26" s="334">
        <f t="shared" si="5"/>
        <v>0</v>
      </c>
      <c r="X26" s="334">
        <f>X27+X28+X29+X30+X31+X32</f>
        <v>32</v>
      </c>
      <c r="Y26" s="334">
        <f t="shared" si="5"/>
        <v>2</v>
      </c>
      <c r="Z26" s="334">
        <f t="shared" si="5"/>
        <v>110</v>
      </c>
      <c r="AA26" s="334">
        <f t="shared" si="5"/>
        <v>4</v>
      </c>
      <c r="AB26" s="334">
        <f t="shared" si="5"/>
        <v>152</v>
      </c>
      <c r="AC26" s="334">
        <f t="shared" si="5"/>
        <v>2</v>
      </c>
      <c r="AD26" s="334">
        <f t="shared" si="5"/>
        <v>66</v>
      </c>
      <c r="AE26" s="334">
        <f t="shared" si="5"/>
        <v>0</v>
      </c>
      <c r="AF26" s="334">
        <f t="shared" si="5"/>
        <v>16</v>
      </c>
      <c r="AG26" s="334">
        <f t="shared" si="5"/>
        <v>0</v>
      </c>
      <c r="AH26" s="361">
        <f t="shared" si="5"/>
        <v>40</v>
      </c>
      <c r="AI26" s="405"/>
      <c r="AJ26" s="406"/>
      <c r="AK26" s="406"/>
      <c r="AL26" s="406"/>
      <c r="AM26" s="406"/>
      <c r="AN26" s="406"/>
      <c r="AO26" s="406"/>
      <c r="AP26" s="394"/>
      <c r="AQ26" s="394"/>
      <c r="AR26" s="394"/>
      <c r="AS26" s="394"/>
      <c r="AT26" s="394"/>
      <c r="AU26" s="394"/>
      <c r="AV26" s="394"/>
      <c r="AW26" s="394"/>
    </row>
    <row r="27" spans="1:49" s="50" customFormat="1" ht="15.75" customHeight="1">
      <c r="A27" s="345" t="s">
        <v>244</v>
      </c>
      <c r="B27" s="346" t="s">
        <v>245</v>
      </c>
      <c r="C27" s="109">
        <v>5</v>
      </c>
      <c r="D27" s="261"/>
      <c r="E27" s="109"/>
      <c r="F27" s="261"/>
      <c r="G27" s="109">
        <v>4</v>
      </c>
      <c r="H27" s="262">
        <f>J27+I27+Q27+R27+S27+N27</f>
        <v>68</v>
      </c>
      <c r="I27" s="263">
        <f>W27+Y27+AA27+AC27+AE27+AG27</f>
        <v>2</v>
      </c>
      <c r="J27" s="111">
        <f>X27+Z27+AB27+AD27+AF27+AH27</f>
        <v>54</v>
      </c>
      <c r="K27" s="264">
        <f>M27+O27+P27</f>
        <v>0</v>
      </c>
      <c r="L27" s="264">
        <f>J27-M27</f>
        <v>54</v>
      </c>
      <c r="M27" s="285"/>
      <c r="N27" s="261"/>
      <c r="O27" s="261"/>
      <c r="P27" s="261"/>
      <c r="Q27" s="109">
        <v>4</v>
      </c>
      <c r="R27" s="109">
        <v>2</v>
      </c>
      <c r="S27" s="109">
        <v>6</v>
      </c>
      <c r="T27" s="261"/>
      <c r="U27" s="261"/>
      <c r="V27" s="261"/>
      <c r="W27" s="261"/>
      <c r="X27" s="327"/>
      <c r="Y27" s="278"/>
      <c r="Z27" s="300">
        <v>18</v>
      </c>
      <c r="AA27" s="278">
        <v>2</v>
      </c>
      <c r="AB27" s="327">
        <v>36</v>
      </c>
      <c r="AC27" s="328"/>
      <c r="AD27" s="329"/>
      <c r="AE27" s="330"/>
      <c r="AF27" s="278"/>
      <c r="AG27" s="278"/>
      <c r="AH27" s="362"/>
      <c r="AI27" s="401"/>
      <c r="AJ27" s="404"/>
      <c r="AK27" s="404"/>
      <c r="AL27" s="404"/>
      <c r="AM27" s="404"/>
      <c r="AN27" s="404"/>
      <c r="AO27" s="404"/>
    </row>
    <row r="28" spans="1:49" s="50" customFormat="1" ht="34.5" customHeight="1">
      <c r="A28" s="347" t="s">
        <v>246</v>
      </c>
      <c r="B28" s="348" t="s">
        <v>247</v>
      </c>
      <c r="C28" s="87"/>
      <c r="D28" s="87"/>
      <c r="E28" s="93">
        <v>6</v>
      </c>
      <c r="F28" s="87"/>
      <c r="G28" s="93" t="s">
        <v>322</v>
      </c>
      <c r="H28" s="125">
        <f t="shared" ref="H28:H32" si="6">J28+I28+Q28+R28+S28+N28</f>
        <v>84</v>
      </c>
      <c r="I28" s="156">
        <f t="shared" ref="I28:I32" si="7">W28+Y28+AA28+AC28+AE28+AG28</f>
        <v>2</v>
      </c>
      <c r="J28" s="111">
        <f t="shared" ref="J28:J32" si="8">X28+Z28+AB28+AD28+AF28+AH28</f>
        <v>82</v>
      </c>
      <c r="K28" s="110">
        <f t="shared" ref="K28:K32" si="9">M28+O28+P28</f>
        <v>82</v>
      </c>
      <c r="L28" s="110">
        <f t="shared" ref="L28:L32" si="10">J28-M28</f>
        <v>0</v>
      </c>
      <c r="M28" s="95">
        <v>82</v>
      </c>
      <c r="N28" s="87"/>
      <c r="O28" s="87"/>
      <c r="P28" s="87"/>
      <c r="Q28" s="87"/>
      <c r="R28" s="87"/>
      <c r="S28" s="87"/>
      <c r="T28" s="87"/>
      <c r="U28" s="87"/>
      <c r="V28" s="87"/>
      <c r="W28" s="93"/>
      <c r="X28" s="93">
        <v>16</v>
      </c>
      <c r="Y28" s="93"/>
      <c r="Z28" s="121">
        <v>18</v>
      </c>
      <c r="AA28" s="93">
        <v>2</v>
      </c>
      <c r="AB28" s="93">
        <v>36</v>
      </c>
      <c r="AC28" s="93"/>
      <c r="AD28" s="93">
        <v>12</v>
      </c>
      <c r="AE28" s="93"/>
      <c r="AF28" s="93"/>
      <c r="AG28" s="93"/>
      <c r="AH28" s="358"/>
      <c r="AI28" s="401"/>
      <c r="AJ28" s="404"/>
      <c r="AK28" s="404"/>
      <c r="AL28" s="404"/>
      <c r="AM28" s="404"/>
      <c r="AN28" s="404"/>
      <c r="AO28" s="404"/>
    </row>
    <row r="29" spans="1:49" s="50" customFormat="1" ht="15.75">
      <c r="A29" s="347" t="s">
        <v>248</v>
      </c>
      <c r="B29" s="348" t="s">
        <v>3</v>
      </c>
      <c r="C29" s="93"/>
      <c r="D29" s="87"/>
      <c r="E29" s="93">
        <v>5</v>
      </c>
      <c r="F29" s="87"/>
      <c r="G29" s="93">
        <v>4</v>
      </c>
      <c r="H29" s="125">
        <f>J29+I29+Q29+R29+S29+N29</f>
        <v>68</v>
      </c>
      <c r="I29" s="156">
        <f t="shared" si="7"/>
        <v>0</v>
      </c>
      <c r="J29" s="111">
        <f t="shared" si="8"/>
        <v>68</v>
      </c>
      <c r="K29" s="110">
        <f t="shared" si="9"/>
        <v>28</v>
      </c>
      <c r="L29" s="110">
        <f t="shared" si="10"/>
        <v>40</v>
      </c>
      <c r="M29" s="95">
        <v>28</v>
      </c>
      <c r="N29" s="87"/>
      <c r="O29" s="87"/>
      <c r="P29" s="87"/>
      <c r="Q29" s="87"/>
      <c r="R29" s="87"/>
      <c r="S29" s="93"/>
      <c r="T29" s="87"/>
      <c r="U29" s="87"/>
      <c r="V29" s="87"/>
      <c r="W29" s="87"/>
      <c r="X29" s="93"/>
      <c r="Y29" s="93"/>
      <c r="Z29" s="121">
        <v>22</v>
      </c>
      <c r="AA29" s="93"/>
      <c r="AB29" s="93">
        <v>46</v>
      </c>
      <c r="AC29" s="93"/>
      <c r="AD29" s="93"/>
      <c r="AE29" s="93"/>
      <c r="AF29" s="93"/>
      <c r="AG29" s="93"/>
      <c r="AH29" s="363"/>
      <c r="AI29" s="401"/>
      <c r="AJ29" s="404"/>
      <c r="AK29" s="404"/>
      <c r="AL29" s="404"/>
      <c r="AM29" s="404"/>
      <c r="AN29" s="404"/>
      <c r="AO29" s="404"/>
    </row>
    <row r="30" spans="1:49" s="54" customFormat="1" ht="18" customHeight="1">
      <c r="A30" s="347" t="s">
        <v>249</v>
      </c>
      <c r="B30" s="348" t="s">
        <v>1</v>
      </c>
      <c r="C30" s="87"/>
      <c r="D30" s="87"/>
      <c r="E30" s="124" t="s">
        <v>267</v>
      </c>
      <c r="F30" s="87"/>
      <c r="G30" s="87"/>
      <c r="H30" s="125">
        <f t="shared" si="6"/>
        <v>144</v>
      </c>
      <c r="I30" s="156">
        <f t="shared" si="7"/>
        <v>0</v>
      </c>
      <c r="J30" s="111">
        <f t="shared" si="8"/>
        <v>144</v>
      </c>
      <c r="K30" s="110">
        <f t="shared" si="9"/>
        <v>142</v>
      </c>
      <c r="L30" s="110">
        <f t="shared" si="10"/>
        <v>2</v>
      </c>
      <c r="M30" s="95">
        <v>142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93">
        <v>16</v>
      </c>
      <c r="Y30" s="93"/>
      <c r="Z30" s="121">
        <v>18</v>
      </c>
      <c r="AA30" s="93"/>
      <c r="AB30" s="93">
        <v>34</v>
      </c>
      <c r="AC30" s="93"/>
      <c r="AD30" s="93">
        <v>20</v>
      </c>
      <c r="AE30" s="93"/>
      <c r="AF30" s="93">
        <v>16</v>
      </c>
      <c r="AG30" s="93"/>
      <c r="AH30" s="363">
        <v>40</v>
      </c>
      <c r="AI30" s="401"/>
      <c r="AJ30" s="404"/>
      <c r="AK30" s="404"/>
      <c r="AL30" s="404"/>
      <c r="AM30" s="404"/>
      <c r="AN30" s="404"/>
      <c r="AO30" s="404"/>
    </row>
    <row r="31" spans="1:49" s="54" customFormat="1" ht="20.25" customHeight="1">
      <c r="A31" s="347" t="s">
        <v>250</v>
      </c>
      <c r="B31" s="348" t="s">
        <v>251</v>
      </c>
      <c r="C31" s="95"/>
      <c r="D31" s="95"/>
      <c r="E31" s="95">
        <v>4</v>
      </c>
      <c r="F31" s="95"/>
      <c r="G31" s="95"/>
      <c r="H31" s="125">
        <f t="shared" si="6"/>
        <v>36</v>
      </c>
      <c r="I31" s="156">
        <f t="shared" si="7"/>
        <v>2</v>
      </c>
      <c r="J31" s="111">
        <f t="shared" si="8"/>
        <v>34</v>
      </c>
      <c r="K31" s="110">
        <f t="shared" si="9"/>
        <v>12</v>
      </c>
      <c r="L31" s="110">
        <f t="shared" si="10"/>
        <v>22</v>
      </c>
      <c r="M31" s="95">
        <v>12</v>
      </c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>
        <v>2</v>
      </c>
      <c r="Z31" s="121">
        <v>34</v>
      </c>
      <c r="AA31" s="95"/>
      <c r="AB31" s="95"/>
      <c r="AC31" s="95"/>
      <c r="AD31" s="95"/>
      <c r="AE31" s="95"/>
      <c r="AF31" s="95"/>
      <c r="AG31" s="95"/>
      <c r="AH31" s="364"/>
      <c r="AI31" s="401"/>
      <c r="AJ31" s="404"/>
      <c r="AK31" s="404"/>
      <c r="AL31" s="404"/>
      <c r="AM31" s="404"/>
      <c r="AN31" s="404"/>
      <c r="AO31" s="404"/>
    </row>
    <row r="32" spans="1:49" s="54" customFormat="1" ht="20.25" customHeight="1" thickBot="1">
      <c r="A32" s="349" t="s">
        <v>298</v>
      </c>
      <c r="B32" s="350" t="s">
        <v>299</v>
      </c>
      <c r="C32" s="275"/>
      <c r="D32" s="275"/>
      <c r="E32" s="275">
        <v>6</v>
      </c>
      <c r="F32" s="275"/>
      <c r="G32" s="275"/>
      <c r="H32" s="324">
        <f t="shared" si="6"/>
        <v>36</v>
      </c>
      <c r="I32" s="325">
        <f t="shared" si="7"/>
        <v>2</v>
      </c>
      <c r="J32" s="326">
        <f t="shared" si="8"/>
        <v>34</v>
      </c>
      <c r="K32" s="292">
        <f t="shared" si="9"/>
        <v>12</v>
      </c>
      <c r="L32" s="292">
        <f t="shared" si="10"/>
        <v>22</v>
      </c>
      <c r="M32" s="275">
        <v>12</v>
      </c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92"/>
      <c r="AA32" s="275"/>
      <c r="AB32" s="275"/>
      <c r="AC32" s="275">
        <v>2</v>
      </c>
      <c r="AD32" s="275">
        <v>34</v>
      </c>
      <c r="AE32" s="275"/>
      <c r="AF32" s="275"/>
      <c r="AG32" s="275"/>
      <c r="AH32" s="365"/>
      <c r="AI32" s="401"/>
      <c r="AJ32" s="404"/>
      <c r="AK32" s="404"/>
      <c r="AL32" s="404"/>
      <c r="AM32" s="404"/>
      <c r="AN32" s="404"/>
      <c r="AO32" s="404"/>
    </row>
    <row r="33" spans="1:49" s="339" customFormat="1" ht="18" customHeight="1" thickBot="1">
      <c r="A33" s="335" t="s">
        <v>54</v>
      </c>
      <c r="B33" s="336" t="s">
        <v>180</v>
      </c>
      <c r="C33" s="333">
        <v>8</v>
      </c>
      <c r="D33" s="334"/>
      <c r="E33" s="333">
        <v>8</v>
      </c>
      <c r="F33" s="333"/>
      <c r="G33" s="333">
        <v>13</v>
      </c>
      <c r="H33" s="337">
        <f>H34+H35+H36+H37+H38+H39+H40+H41+H42+H43+H44+H45+H46+H47+H48+H49</f>
        <v>1182</v>
      </c>
      <c r="I33" s="337">
        <f t="shared" ref="I33:AG33" si="11">I34+I35+I36+I37+I38+I39+I40+I41+I42+I43+I44+I45+I46+I47+I48+I49</f>
        <v>30</v>
      </c>
      <c r="J33" s="337">
        <f t="shared" si="11"/>
        <v>1056</v>
      </c>
      <c r="K33" s="337">
        <f t="shared" si="11"/>
        <v>620</v>
      </c>
      <c r="L33" s="337">
        <f t="shared" si="11"/>
        <v>436</v>
      </c>
      <c r="M33" s="337">
        <f t="shared" si="11"/>
        <v>620</v>
      </c>
      <c r="N33" s="337">
        <f t="shared" si="11"/>
        <v>0</v>
      </c>
      <c r="O33" s="337">
        <f t="shared" si="11"/>
        <v>0</v>
      </c>
      <c r="P33" s="337">
        <f t="shared" si="11"/>
        <v>0</v>
      </c>
      <c r="Q33" s="337">
        <f t="shared" si="11"/>
        <v>32</v>
      </c>
      <c r="R33" s="337">
        <f t="shared" si="11"/>
        <v>16</v>
      </c>
      <c r="S33" s="337">
        <f t="shared" si="11"/>
        <v>48</v>
      </c>
      <c r="T33" s="337">
        <f t="shared" si="11"/>
        <v>0</v>
      </c>
      <c r="U33" s="337">
        <f t="shared" si="11"/>
        <v>34</v>
      </c>
      <c r="V33" s="337">
        <f t="shared" si="11"/>
        <v>38</v>
      </c>
      <c r="W33" s="337">
        <f t="shared" si="11"/>
        <v>8</v>
      </c>
      <c r="X33" s="337">
        <f>X34+X35+X36+X37+X38+X39+X40+X41+X42+X43+X44+X45+X46+X47+X48+X49</f>
        <v>186</v>
      </c>
      <c r="Y33" s="337">
        <f t="shared" si="11"/>
        <v>8</v>
      </c>
      <c r="Z33" s="337">
        <f t="shared" si="11"/>
        <v>298</v>
      </c>
      <c r="AA33" s="337">
        <f t="shared" si="11"/>
        <v>4</v>
      </c>
      <c r="AB33" s="337">
        <f t="shared" si="11"/>
        <v>218</v>
      </c>
      <c r="AC33" s="337">
        <f t="shared" si="11"/>
        <v>8</v>
      </c>
      <c r="AD33" s="337">
        <f t="shared" si="11"/>
        <v>196</v>
      </c>
      <c r="AE33" s="337">
        <f t="shared" si="11"/>
        <v>0</v>
      </c>
      <c r="AF33" s="337">
        <f t="shared" si="11"/>
        <v>26</v>
      </c>
      <c r="AG33" s="337">
        <f t="shared" si="11"/>
        <v>2</v>
      </c>
      <c r="AH33" s="366">
        <f>AH34+AH35+AH36+AH37+AH38+AH39+AH40+AH41+AH42+AH43+AH44+AH45+AH46+AH47+AH48+AH49</f>
        <v>60</v>
      </c>
      <c r="AI33" s="405"/>
      <c r="AJ33" s="406"/>
      <c r="AK33" s="406"/>
      <c r="AL33" s="406"/>
      <c r="AM33" s="406"/>
      <c r="AN33" s="406"/>
      <c r="AO33" s="406"/>
      <c r="AP33" s="395"/>
      <c r="AQ33" s="395"/>
      <c r="AR33" s="395"/>
      <c r="AS33" s="395"/>
      <c r="AT33" s="395"/>
      <c r="AU33" s="395"/>
      <c r="AV33" s="395"/>
      <c r="AW33" s="395"/>
    </row>
    <row r="34" spans="1:49" s="55" customFormat="1" ht="27" customHeight="1">
      <c r="A34" s="331" t="s">
        <v>331</v>
      </c>
      <c r="B34" s="332" t="s">
        <v>271</v>
      </c>
      <c r="C34" s="109"/>
      <c r="D34" s="278"/>
      <c r="E34" s="109">
        <v>4</v>
      </c>
      <c r="F34" s="109"/>
      <c r="G34" s="109">
        <v>3</v>
      </c>
      <c r="H34" s="262">
        <f>J34+I34+Q34+R34+S34+N34</f>
        <v>138</v>
      </c>
      <c r="I34" s="263">
        <f>W34+Y34+AA34+AC34+AE34+AG34</f>
        <v>2</v>
      </c>
      <c r="J34" s="111">
        <f>X34+Z34+AB34+AD34+AF34+AH34</f>
        <v>136</v>
      </c>
      <c r="K34" s="264">
        <f>M34+O34+P34</f>
        <v>72</v>
      </c>
      <c r="L34" s="264">
        <f>J34-M34</f>
        <v>64</v>
      </c>
      <c r="M34" s="112">
        <v>72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>
        <v>46</v>
      </c>
      <c r="Y34" s="109">
        <v>2</v>
      </c>
      <c r="Z34" s="300">
        <v>90</v>
      </c>
      <c r="AA34" s="109"/>
      <c r="AB34" s="109"/>
      <c r="AC34" s="109"/>
      <c r="AD34" s="109"/>
      <c r="AE34" s="109"/>
      <c r="AF34" s="109"/>
      <c r="AG34" s="109"/>
      <c r="AH34" s="357"/>
      <c r="AI34" s="401"/>
      <c r="AJ34" s="404"/>
      <c r="AK34" s="404"/>
      <c r="AL34" s="404"/>
      <c r="AM34" s="404"/>
      <c r="AN34" s="404"/>
      <c r="AO34" s="404"/>
      <c r="AP34" s="50"/>
      <c r="AQ34" s="50"/>
      <c r="AR34" s="50"/>
      <c r="AS34" s="50"/>
      <c r="AT34" s="50"/>
      <c r="AU34" s="50"/>
      <c r="AV34" s="50"/>
      <c r="AW34" s="50"/>
    </row>
    <row r="35" spans="1:49" s="50" customFormat="1" ht="15.75" customHeight="1">
      <c r="A35" s="158" t="s">
        <v>75</v>
      </c>
      <c r="B35" s="159" t="s">
        <v>272</v>
      </c>
      <c r="C35" s="93"/>
      <c r="D35" s="95"/>
      <c r="E35" s="93">
        <v>2</v>
      </c>
      <c r="F35" s="93"/>
      <c r="G35" s="93">
        <v>1</v>
      </c>
      <c r="H35" s="125">
        <f>J35+I35+Q35+R35+S35+N35</f>
        <v>50</v>
      </c>
      <c r="I35" s="156">
        <f t="shared" ref="I35:I49" si="12">W35+Y35+AA35+AC35+AE35+AG35</f>
        <v>0</v>
      </c>
      <c r="J35" s="111">
        <f>X35+Z35+AB35+AD35+AF35+AH35+U35+V35</f>
        <v>50</v>
      </c>
      <c r="K35" s="110">
        <f t="shared" ref="K35:K49" si="13">M35+O35+P35</f>
        <v>22</v>
      </c>
      <c r="L35" s="110">
        <f t="shared" ref="L35:L49" si="14">J35-M35</f>
        <v>28</v>
      </c>
      <c r="M35" s="160">
        <v>22</v>
      </c>
      <c r="N35" s="93"/>
      <c r="O35" s="93"/>
      <c r="P35" s="93"/>
      <c r="Q35" s="93"/>
      <c r="R35" s="93"/>
      <c r="S35" s="93"/>
      <c r="T35" s="93"/>
      <c r="U35" s="93">
        <v>34</v>
      </c>
      <c r="V35" s="93">
        <v>16</v>
      </c>
      <c r="W35" s="93"/>
      <c r="X35" s="93"/>
      <c r="Y35" s="93"/>
      <c r="Z35" s="121"/>
      <c r="AA35" s="93"/>
      <c r="AB35" s="93"/>
      <c r="AC35" s="93"/>
      <c r="AD35" s="93"/>
      <c r="AE35" s="93"/>
      <c r="AF35" s="93"/>
      <c r="AG35" s="93"/>
      <c r="AH35" s="358"/>
      <c r="AI35" s="401"/>
      <c r="AJ35" s="404"/>
      <c r="AK35" s="404"/>
      <c r="AL35" s="404"/>
      <c r="AM35" s="404"/>
      <c r="AN35" s="404"/>
      <c r="AO35" s="404"/>
    </row>
    <row r="36" spans="1:49" s="54" customFormat="1" ht="12.75" customHeight="1">
      <c r="A36" s="158" t="s">
        <v>76</v>
      </c>
      <c r="B36" s="159" t="s">
        <v>273</v>
      </c>
      <c r="C36" s="87"/>
      <c r="D36" s="87"/>
      <c r="E36" s="93">
        <v>6</v>
      </c>
      <c r="F36" s="87"/>
      <c r="G36" s="93">
        <v>5</v>
      </c>
      <c r="H36" s="125">
        <f t="shared" ref="H36:H49" si="15">J36+I36+Q36+R36+S36+N36</f>
        <v>60</v>
      </c>
      <c r="I36" s="156">
        <f t="shared" si="12"/>
        <v>2</v>
      </c>
      <c r="J36" s="111">
        <f t="shared" ref="J36:J37" si="16">X36+Z36+AB36+AD36+AF36+AH36+U36+V36</f>
        <v>58</v>
      </c>
      <c r="K36" s="110">
        <f t="shared" si="13"/>
        <v>30</v>
      </c>
      <c r="L36" s="110">
        <f t="shared" si="14"/>
        <v>28</v>
      </c>
      <c r="M36" s="160">
        <v>30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  <c r="AA36" s="87"/>
      <c r="AB36" s="93">
        <v>28</v>
      </c>
      <c r="AC36" s="93">
        <v>2</v>
      </c>
      <c r="AD36" s="93">
        <v>30</v>
      </c>
      <c r="AE36" s="87"/>
      <c r="AF36" s="87"/>
      <c r="AG36" s="87"/>
      <c r="AH36" s="367"/>
      <c r="AI36" s="401"/>
      <c r="AJ36" s="404"/>
      <c r="AK36" s="404"/>
      <c r="AL36" s="404"/>
      <c r="AM36" s="404"/>
      <c r="AN36" s="404"/>
      <c r="AO36" s="404"/>
    </row>
    <row r="37" spans="1:49" s="50" customFormat="1" ht="15" customHeight="1">
      <c r="A37" s="158" t="s">
        <v>77</v>
      </c>
      <c r="B37" s="159" t="s">
        <v>274</v>
      </c>
      <c r="C37" s="87"/>
      <c r="D37" s="93"/>
      <c r="E37" s="93">
        <v>3</v>
      </c>
      <c r="F37" s="93"/>
      <c r="G37" s="93">
        <v>2</v>
      </c>
      <c r="H37" s="125">
        <f t="shared" si="15"/>
        <v>54</v>
      </c>
      <c r="I37" s="156">
        <f t="shared" si="12"/>
        <v>2</v>
      </c>
      <c r="J37" s="111">
        <f t="shared" si="16"/>
        <v>52</v>
      </c>
      <c r="K37" s="110">
        <f t="shared" si="13"/>
        <v>28</v>
      </c>
      <c r="L37" s="110">
        <f t="shared" si="14"/>
        <v>24</v>
      </c>
      <c r="M37" s="160">
        <v>28</v>
      </c>
      <c r="N37" s="93"/>
      <c r="O37" s="93"/>
      <c r="P37" s="93"/>
      <c r="Q37" s="93"/>
      <c r="R37" s="93"/>
      <c r="S37" s="93"/>
      <c r="T37" s="93"/>
      <c r="U37" s="93"/>
      <c r="V37" s="93">
        <v>22</v>
      </c>
      <c r="W37" s="93">
        <v>2</v>
      </c>
      <c r="X37" s="93">
        <v>30</v>
      </c>
      <c r="Y37" s="93"/>
      <c r="Z37" s="121"/>
      <c r="AA37" s="93"/>
      <c r="AB37" s="93"/>
      <c r="AC37" s="93"/>
      <c r="AD37" s="93"/>
      <c r="AE37" s="93"/>
      <c r="AF37" s="93"/>
      <c r="AG37" s="93"/>
      <c r="AH37" s="358"/>
      <c r="AI37" s="401"/>
      <c r="AJ37" s="404"/>
      <c r="AK37" s="404"/>
      <c r="AL37" s="404"/>
      <c r="AM37" s="404"/>
      <c r="AN37" s="404"/>
      <c r="AO37" s="404"/>
    </row>
    <row r="38" spans="1:49" s="50" customFormat="1" ht="15" customHeight="1">
      <c r="A38" s="158" t="s">
        <v>78</v>
      </c>
      <c r="B38" s="159" t="s">
        <v>182</v>
      </c>
      <c r="C38" s="87"/>
      <c r="D38" s="93"/>
      <c r="E38" s="93">
        <v>4</v>
      </c>
      <c r="F38" s="93"/>
      <c r="G38" s="93">
        <v>3</v>
      </c>
      <c r="H38" s="125">
        <f t="shared" si="15"/>
        <v>48</v>
      </c>
      <c r="I38" s="156">
        <f t="shared" si="12"/>
        <v>2</v>
      </c>
      <c r="J38" s="111">
        <f t="shared" ref="J38:J49" si="17">X38+Z38+AB38+AD38+AF38+AH38</f>
        <v>46</v>
      </c>
      <c r="K38" s="110">
        <f t="shared" si="13"/>
        <v>28</v>
      </c>
      <c r="L38" s="110">
        <f t="shared" si="14"/>
        <v>18</v>
      </c>
      <c r="M38" s="160">
        <v>28</v>
      </c>
      <c r="N38" s="93"/>
      <c r="O38" s="93"/>
      <c r="P38" s="93"/>
      <c r="Q38" s="93"/>
      <c r="R38" s="93"/>
      <c r="S38" s="87"/>
      <c r="T38" s="93"/>
      <c r="U38" s="93"/>
      <c r="V38" s="93"/>
      <c r="W38" s="93"/>
      <c r="X38" s="93">
        <v>20</v>
      </c>
      <c r="Y38" s="93">
        <v>2</v>
      </c>
      <c r="Z38" s="121">
        <v>26</v>
      </c>
      <c r="AA38" s="93"/>
      <c r="AB38" s="93"/>
      <c r="AC38" s="93"/>
      <c r="AD38" s="93"/>
      <c r="AE38" s="93"/>
      <c r="AF38" s="93"/>
      <c r="AG38" s="93"/>
      <c r="AH38" s="358"/>
      <c r="AI38" s="401"/>
      <c r="AJ38" s="404"/>
      <c r="AK38" s="404"/>
      <c r="AL38" s="404"/>
      <c r="AM38" s="404"/>
      <c r="AN38" s="404"/>
      <c r="AO38" s="404"/>
    </row>
    <row r="39" spans="1:49" s="50" customFormat="1" ht="15" customHeight="1">
      <c r="A39" s="158" t="s">
        <v>79</v>
      </c>
      <c r="B39" s="159" t="s">
        <v>275</v>
      </c>
      <c r="C39" s="93"/>
      <c r="D39" s="93"/>
      <c r="E39" s="93">
        <v>4</v>
      </c>
      <c r="F39" s="93"/>
      <c r="G39" s="93">
        <v>3</v>
      </c>
      <c r="H39" s="125">
        <f t="shared" si="15"/>
        <v>72</v>
      </c>
      <c r="I39" s="156">
        <f t="shared" si="12"/>
        <v>2</v>
      </c>
      <c r="J39" s="111">
        <f t="shared" si="17"/>
        <v>70</v>
      </c>
      <c r="K39" s="110">
        <f t="shared" si="13"/>
        <v>32</v>
      </c>
      <c r="L39" s="110">
        <f t="shared" si="14"/>
        <v>38</v>
      </c>
      <c r="M39" s="160">
        <v>32</v>
      </c>
      <c r="N39" s="93"/>
      <c r="O39" s="93"/>
      <c r="P39" s="93"/>
      <c r="Q39" s="93"/>
      <c r="R39" s="93"/>
      <c r="S39" s="93"/>
      <c r="T39" s="93"/>
      <c r="U39" s="93"/>
      <c r="V39" s="93"/>
      <c r="W39" s="93">
        <v>2</v>
      </c>
      <c r="X39" s="93">
        <v>28</v>
      </c>
      <c r="Y39" s="93"/>
      <c r="Z39" s="121">
        <v>42</v>
      </c>
      <c r="AA39" s="93"/>
      <c r="AB39" s="93"/>
      <c r="AC39" s="93"/>
      <c r="AD39" s="93"/>
      <c r="AE39" s="93"/>
      <c r="AF39" s="93"/>
      <c r="AG39" s="93"/>
      <c r="AH39" s="358"/>
      <c r="AI39" s="401"/>
      <c r="AJ39" s="404"/>
      <c r="AK39" s="404"/>
      <c r="AL39" s="404"/>
      <c r="AM39" s="404"/>
      <c r="AN39" s="404"/>
      <c r="AO39" s="404"/>
    </row>
    <row r="40" spans="1:49" s="50" customFormat="1" ht="15.75" customHeight="1">
      <c r="A40" s="158" t="s">
        <v>80</v>
      </c>
      <c r="B40" s="159" t="s">
        <v>276</v>
      </c>
      <c r="C40" s="93"/>
      <c r="D40" s="93"/>
      <c r="E40" s="93">
        <v>3</v>
      </c>
      <c r="F40" s="93"/>
      <c r="G40" s="93"/>
      <c r="H40" s="125">
        <f t="shared" si="15"/>
        <v>42</v>
      </c>
      <c r="I40" s="156">
        <f t="shared" si="12"/>
        <v>2</v>
      </c>
      <c r="J40" s="111">
        <f t="shared" si="17"/>
        <v>40</v>
      </c>
      <c r="K40" s="110">
        <f t="shared" si="13"/>
        <v>28</v>
      </c>
      <c r="L40" s="110">
        <f t="shared" si="14"/>
        <v>12</v>
      </c>
      <c r="M40" s="160">
        <v>28</v>
      </c>
      <c r="N40" s="93"/>
      <c r="O40" s="93"/>
      <c r="P40" s="93"/>
      <c r="Q40" s="93"/>
      <c r="R40" s="93"/>
      <c r="S40" s="93"/>
      <c r="T40" s="93"/>
      <c r="U40" s="93"/>
      <c r="V40" s="93"/>
      <c r="W40" s="93">
        <v>2</v>
      </c>
      <c r="X40" s="93">
        <v>40</v>
      </c>
      <c r="Y40" s="93"/>
      <c r="Z40" s="121"/>
      <c r="AA40" s="93"/>
      <c r="AB40" s="93"/>
      <c r="AC40" s="93"/>
      <c r="AD40" s="93"/>
      <c r="AE40" s="93"/>
      <c r="AF40" s="93"/>
      <c r="AG40" s="93"/>
      <c r="AH40" s="358"/>
      <c r="AI40" s="401"/>
      <c r="AJ40" s="404"/>
      <c r="AK40" s="404"/>
      <c r="AL40" s="404"/>
      <c r="AM40" s="404"/>
      <c r="AN40" s="404"/>
      <c r="AO40" s="404"/>
    </row>
    <row r="41" spans="1:49" s="50" customFormat="1" ht="17.25" customHeight="1">
      <c r="A41" s="158" t="s">
        <v>81</v>
      </c>
      <c r="B41" s="159" t="s">
        <v>277</v>
      </c>
      <c r="C41" s="93">
        <v>7</v>
      </c>
      <c r="D41" s="93"/>
      <c r="E41" s="161"/>
      <c r="F41" s="93"/>
      <c r="G41" s="93">
        <v>6</v>
      </c>
      <c r="H41" s="125">
        <f t="shared" si="15"/>
        <v>52</v>
      </c>
      <c r="I41" s="156">
        <f t="shared" si="12"/>
        <v>2</v>
      </c>
      <c r="J41" s="111">
        <f t="shared" si="17"/>
        <v>38</v>
      </c>
      <c r="K41" s="110">
        <f t="shared" si="13"/>
        <v>30</v>
      </c>
      <c r="L41" s="110">
        <f t="shared" si="14"/>
        <v>8</v>
      </c>
      <c r="M41" s="160">
        <v>30</v>
      </c>
      <c r="N41" s="93"/>
      <c r="O41" s="93"/>
      <c r="P41" s="93"/>
      <c r="Q41" s="93">
        <v>4</v>
      </c>
      <c r="R41" s="93">
        <v>2</v>
      </c>
      <c r="S41" s="93">
        <v>6</v>
      </c>
      <c r="T41" s="93"/>
      <c r="U41" s="93"/>
      <c r="V41" s="93"/>
      <c r="W41" s="93"/>
      <c r="X41" s="93"/>
      <c r="Y41" s="93"/>
      <c r="Z41" s="121"/>
      <c r="AA41" s="93"/>
      <c r="AB41" s="93"/>
      <c r="AC41" s="93">
        <v>2</v>
      </c>
      <c r="AD41" s="93">
        <v>26</v>
      </c>
      <c r="AE41" s="93"/>
      <c r="AF41" s="93">
        <v>12</v>
      </c>
      <c r="AG41" s="93"/>
      <c r="AH41" s="363"/>
      <c r="AI41" s="401"/>
      <c r="AJ41" s="404"/>
      <c r="AK41" s="404"/>
      <c r="AL41" s="404"/>
      <c r="AM41" s="404"/>
      <c r="AN41" s="404"/>
      <c r="AO41" s="404"/>
    </row>
    <row r="42" spans="1:49" s="50" customFormat="1" ht="29.25" customHeight="1">
      <c r="A42" s="158" t="s">
        <v>55</v>
      </c>
      <c r="B42" s="159" t="s">
        <v>278</v>
      </c>
      <c r="C42" s="93">
        <v>7</v>
      </c>
      <c r="D42" s="93"/>
      <c r="E42" s="161"/>
      <c r="F42" s="93"/>
      <c r="G42" s="93">
        <v>6</v>
      </c>
      <c r="H42" s="125">
        <f t="shared" si="15"/>
        <v>48</v>
      </c>
      <c r="I42" s="156">
        <f t="shared" si="12"/>
        <v>2</v>
      </c>
      <c r="J42" s="111">
        <f t="shared" si="17"/>
        <v>34</v>
      </c>
      <c r="K42" s="110">
        <f t="shared" si="13"/>
        <v>32</v>
      </c>
      <c r="L42" s="110">
        <f t="shared" si="14"/>
        <v>2</v>
      </c>
      <c r="M42" s="160">
        <v>32</v>
      </c>
      <c r="N42" s="93"/>
      <c r="O42" s="93"/>
      <c r="P42" s="93"/>
      <c r="Q42" s="93">
        <v>4</v>
      </c>
      <c r="R42" s="93">
        <v>2</v>
      </c>
      <c r="S42" s="93">
        <v>6</v>
      </c>
      <c r="T42" s="93"/>
      <c r="U42" s="93"/>
      <c r="V42" s="93"/>
      <c r="W42" s="93"/>
      <c r="X42" s="93"/>
      <c r="Y42" s="93"/>
      <c r="Z42" s="121"/>
      <c r="AA42" s="93"/>
      <c r="AB42" s="162"/>
      <c r="AC42" s="162">
        <v>2</v>
      </c>
      <c r="AD42" s="162">
        <v>20</v>
      </c>
      <c r="AE42" s="162"/>
      <c r="AF42" s="93">
        <v>14</v>
      </c>
      <c r="AG42" s="93"/>
      <c r="AH42" s="363"/>
      <c r="AI42" s="401"/>
      <c r="AJ42" s="404"/>
      <c r="AK42" s="404"/>
      <c r="AL42" s="404"/>
      <c r="AM42" s="404"/>
      <c r="AN42" s="404"/>
      <c r="AO42" s="404"/>
    </row>
    <row r="43" spans="1:49" s="50" customFormat="1" ht="29.25" customHeight="1">
      <c r="A43" s="158" t="s">
        <v>279</v>
      </c>
      <c r="B43" s="159" t="s">
        <v>280</v>
      </c>
      <c r="C43" s="93">
        <v>4</v>
      </c>
      <c r="D43" s="93"/>
      <c r="E43" s="93"/>
      <c r="F43" s="93"/>
      <c r="G43" s="93">
        <v>3</v>
      </c>
      <c r="H43" s="125">
        <f t="shared" si="15"/>
        <v>48</v>
      </c>
      <c r="I43" s="156">
        <f t="shared" si="12"/>
        <v>2</v>
      </c>
      <c r="J43" s="111">
        <f t="shared" si="17"/>
        <v>34</v>
      </c>
      <c r="K43" s="110">
        <f t="shared" si="13"/>
        <v>32</v>
      </c>
      <c r="L43" s="110">
        <f t="shared" si="14"/>
        <v>2</v>
      </c>
      <c r="M43" s="163">
        <v>32</v>
      </c>
      <c r="N43" s="93"/>
      <c r="O43" s="93"/>
      <c r="P43" s="93"/>
      <c r="Q43" s="93">
        <v>4</v>
      </c>
      <c r="R43" s="93">
        <v>2</v>
      </c>
      <c r="S43" s="93">
        <v>6</v>
      </c>
      <c r="T43" s="93"/>
      <c r="U43" s="93"/>
      <c r="V43" s="93"/>
      <c r="W43" s="93">
        <v>2</v>
      </c>
      <c r="X43" s="93">
        <v>22</v>
      </c>
      <c r="Y43" s="93"/>
      <c r="Z43" s="121">
        <f>24-Q43-R43-S43</f>
        <v>12</v>
      </c>
      <c r="AA43" s="93"/>
      <c r="AB43" s="162"/>
      <c r="AC43" s="162"/>
      <c r="AD43" s="162"/>
      <c r="AE43" s="162"/>
      <c r="AF43" s="93"/>
      <c r="AG43" s="93"/>
      <c r="AH43" s="363"/>
      <c r="AI43" s="401"/>
      <c r="AJ43" s="404"/>
      <c r="AK43" s="404"/>
      <c r="AL43" s="404"/>
      <c r="AM43" s="404"/>
      <c r="AN43" s="404"/>
      <c r="AO43" s="404"/>
    </row>
    <row r="44" spans="1:49" s="248" customFormat="1" ht="25.5">
      <c r="A44" s="237" t="s">
        <v>316</v>
      </c>
      <c r="B44" s="238" t="s">
        <v>293</v>
      </c>
      <c r="C44" s="239">
        <v>6</v>
      </c>
      <c r="D44" s="240"/>
      <c r="E44" s="239"/>
      <c r="F44" s="96"/>
      <c r="G44" s="245">
        <v>5</v>
      </c>
      <c r="H44" s="241">
        <f t="shared" si="15"/>
        <v>144</v>
      </c>
      <c r="I44" s="242">
        <f t="shared" si="12"/>
        <v>2</v>
      </c>
      <c r="J44" s="243">
        <f t="shared" si="17"/>
        <v>130</v>
      </c>
      <c r="K44" s="244">
        <f t="shared" si="13"/>
        <v>72</v>
      </c>
      <c r="L44" s="244">
        <f t="shared" si="14"/>
        <v>58</v>
      </c>
      <c r="M44" s="245">
        <v>72</v>
      </c>
      <c r="N44" s="245"/>
      <c r="O44" s="245"/>
      <c r="P44" s="245"/>
      <c r="Q44" s="245">
        <v>4</v>
      </c>
      <c r="R44" s="245">
        <v>2</v>
      </c>
      <c r="S44" s="245">
        <v>6</v>
      </c>
      <c r="T44" s="245"/>
      <c r="U44" s="96"/>
      <c r="V44" s="96"/>
      <c r="W44" s="96"/>
      <c r="X44" s="245"/>
      <c r="Y44" s="245"/>
      <c r="Z44" s="246"/>
      <c r="AA44" s="245"/>
      <c r="AB44" s="245">
        <f>72-Q44-R44-S44</f>
        <v>60</v>
      </c>
      <c r="AC44" s="245">
        <v>2</v>
      </c>
      <c r="AD44" s="245">
        <v>70</v>
      </c>
      <c r="AE44" s="245"/>
      <c r="AF44" s="245"/>
      <c r="AG44" s="245"/>
      <c r="AH44" s="368"/>
      <c r="AI44" s="401"/>
      <c r="AJ44" s="404"/>
      <c r="AK44" s="404"/>
      <c r="AL44" s="404"/>
      <c r="AM44" s="404"/>
      <c r="AN44" s="404"/>
      <c r="AO44" s="404"/>
    </row>
    <row r="45" spans="1:49" s="248" customFormat="1" ht="17.45" customHeight="1">
      <c r="A45" s="237" t="s">
        <v>329</v>
      </c>
      <c r="B45" s="249" t="s">
        <v>294</v>
      </c>
      <c r="C45" s="239"/>
      <c r="D45" s="240"/>
      <c r="E45" s="239">
        <v>4</v>
      </c>
      <c r="F45" s="96"/>
      <c r="G45" s="245"/>
      <c r="H45" s="241">
        <f t="shared" si="15"/>
        <v>72</v>
      </c>
      <c r="I45" s="242">
        <f t="shared" si="12"/>
        <v>2</v>
      </c>
      <c r="J45" s="243">
        <f t="shared" si="17"/>
        <v>70</v>
      </c>
      <c r="K45" s="244">
        <f t="shared" si="13"/>
        <v>36</v>
      </c>
      <c r="L45" s="244">
        <f t="shared" si="14"/>
        <v>34</v>
      </c>
      <c r="M45" s="245">
        <v>36</v>
      </c>
      <c r="N45" s="245"/>
      <c r="O45" s="245"/>
      <c r="P45" s="245"/>
      <c r="Q45" s="245"/>
      <c r="R45" s="245"/>
      <c r="S45" s="239"/>
      <c r="T45" s="245"/>
      <c r="U45" s="96"/>
      <c r="V45" s="96"/>
      <c r="W45" s="96"/>
      <c r="X45" s="245"/>
      <c r="Y45" s="245">
        <v>2</v>
      </c>
      <c r="Z45" s="245">
        <v>70</v>
      </c>
      <c r="AA45" s="245"/>
      <c r="AB45" s="245"/>
      <c r="AC45" s="245"/>
      <c r="AD45" s="245"/>
      <c r="AE45" s="245"/>
      <c r="AF45" s="245"/>
      <c r="AG45" s="245"/>
      <c r="AH45" s="368"/>
      <c r="AI45" s="401"/>
      <c r="AJ45" s="404"/>
      <c r="AK45" s="404"/>
      <c r="AL45" s="404"/>
      <c r="AM45" s="404"/>
      <c r="AN45" s="404"/>
      <c r="AO45" s="404"/>
    </row>
    <row r="46" spans="1:49" s="247" customFormat="1" ht="27.95" customHeight="1">
      <c r="A46" s="237" t="s">
        <v>330</v>
      </c>
      <c r="B46" s="249" t="s">
        <v>295</v>
      </c>
      <c r="C46" s="239">
        <v>4</v>
      </c>
      <c r="D46" s="240"/>
      <c r="E46" s="239"/>
      <c r="F46" s="96"/>
      <c r="G46" s="245"/>
      <c r="H46" s="241">
        <f t="shared" si="15"/>
        <v>72</v>
      </c>
      <c r="I46" s="242">
        <f t="shared" si="12"/>
        <v>2</v>
      </c>
      <c r="J46" s="243">
        <f t="shared" si="17"/>
        <v>58</v>
      </c>
      <c r="K46" s="244">
        <f t="shared" si="13"/>
        <v>36</v>
      </c>
      <c r="L46" s="244">
        <f t="shared" si="14"/>
        <v>22</v>
      </c>
      <c r="M46" s="245">
        <v>36</v>
      </c>
      <c r="N46" s="96"/>
      <c r="O46" s="96"/>
      <c r="P46" s="96"/>
      <c r="Q46" s="245">
        <v>4</v>
      </c>
      <c r="R46" s="245">
        <v>2</v>
      </c>
      <c r="S46" s="245">
        <v>6</v>
      </c>
      <c r="T46" s="96"/>
      <c r="U46" s="96"/>
      <c r="V46" s="96"/>
      <c r="W46" s="96"/>
      <c r="X46" s="96"/>
      <c r="Y46" s="245">
        <v>2</v>
      </c>
      <c r="Z46" s="245">
        <v>58</v>
      </c>
      <c r="AA46" s="96"/>
      <c r="AB46" s="245"/>
      <c r="AC46" s="245"/>
      <c r="AD46" s="245"/>
      <c r="AE46" s="96"/>
      <c r="AF46" s="245"/>
      <c r="AG46" s="96"/>
      <c r="AH46" s="369"/>
      <c r="AI46" s="401"/>
      <c r="AJ46" s="404"/>
      <c r="AK46" s="404"/>
      <c r="AL46" s="404"/>
      <c r="AM46" s="404"/>
      <c r="AN46" s="404"/>
      <c r="AO46" s="404"/>
    </row>
    <row r="47" spans="1:49" s="247" customFormat="1" ht="29.25" customHeight="1">
      <c r="A47" s="237" t="s">
        <v>317</v>
      </c>
      <c r="B47" s="249" t="s">
        <v>296</v>
      </c>
      <c r="C47" s="239">
        <v>6</v>
      </c>
      <c r="D47" s="240"/>
      <c r="E47" s="239"/>
      <c r="F47" s="96"/>
      <c r="G47" s="245">
        <v>5</v>
      </c>
      <c r="H47" s="241">
        <f t="shared" si="15"/>
        <v>66</v>
      </c>
      <c r="I47" s="242">
        <f t="shared" si="12"/>
        <v>2</v>
      </c>
      <c r="J47" s="243">
        <f t="shared" si="17"/>
        <v>52</v>
      </c>
      <c r="K47" s="244">
        <f t="shared" si="13"/>
        <v>34</v>
      </c>
      <c r="L47" s="244">
        <f t="shared" si="14"/>
        <v>18</v>
      </c>
      <c r="M47" s="245">
        <v>34</v>
      </c>
      <c r="N47" s="96"/>
      <c r="O47" s="96"/>
      <c r="P47" s="96"/>
      <c r="Q47" s="245">
        <v>4</v>
      </c>
      <c r="R47" s="245">
        <v>2</v>
      </c>
      <c r="S47" s="245">
        <v>6</v>
      </c>
      <c r="T47" s="96"/>
      <c r="U47" s="96"/>
      <c r="V47" s="96"/>
      <c r="W47" s="96"/>
      <c r="X47" s="96"/>
      <c r="Y47" s="96"/>
      <c r="Z47" s="246"/>
      <c r="AA47" s="245">
        <v>2</v>
      </c>
      <c r="AB47" s="245">
        <v>28</v>
      </c>
      <c r="AC47" s="245"/>
      <c r="AD47" s="245">
        <v>24</v>
      </c>
      <c r="AE47" s="96"/>
      <c r="AF47" s="96"/>
      <c r="AG47" s="96"/>
      <c r="AH47" s="369"/>
      <c r="AI47" s="401"/>
      <c r="AJ47" s="404"/>
      <c r="AK47" s="404"/>
      <c r="AL47" s="404"/>
      <c r="AM47" s="404"/>
      <c r="AN47" s="404"/>
      <c r="AO47" s="404"/>
    </row>
    <row r="48" spans="1:49" s="247" customFormat="1" ht="17.25" customHeight="1">
      <c r="A48" s="237" t="s">
        <v>318</v>
      </c>
      <c r="B48" s="249" t="s">
        <v>332</v>
      </c>
      <c r="C48" s="239">
        <v>5</v>
      </c>
      <c r="D48" s="240"/>
      <c r="E48" s="239"/>
      <c r="F48" s="96"/>
      <c r="G48" s="96"/>
      <c r="H48" s="241">
        <f t="shared" si="15"/>
        <v>72</v>
      </c>
      <c r="I48" s="242">
        <f t="shared" si="12"/>
        <v>2</v>
      </c>
      <c r="J48" s="243">
        <f t="shared" si="17"/>
        <v>58</v>
      </c>
      <c r="K48" s="244">
        <f t="shared" si="13"/>
        <v>36</v>
      </c>
      <c r="L48" s="244">
        <f t="shared" si="14"/>
        <v>22</v>
      </c>
      <c r="M48" s="245">
        <v>36</v>
      </c>
      <c r="N48" s="96"/>
      <c r="O48" s="96"/>
      <c r="P48" s="96"/>
      <c r="Q48" s="245">
        <v>4</v>
      </c>
      <c r="R48" s="245">
        <v>2</v>
      </c>
      <c r="S48" s="245">
        <v>6</v>
      </c>
      <c r="T48" s="96"/>
      <c r="U48" s="96"/>
      <c r="V48" s="96"/>
      <c r="W48" s="96"/>
      <c r="X48" s="96"/>
      <c r="Y48" s="96"/>
      <c r="Z48" s="246"/>
      <c r="AA48" s="245">
        <v>2</v>
      </c>
      <c r="AB48" s="245">
        <v>58</v>
      </c>
      <c r="AC48" s="245"/>
      <c r="AD48" s="245"/>
      <c r="AE48" s="96"/>
      <c r="AF48" s="96"/>
      <c r="AG48" s="96"/>
      <c r="AH48" s="369"/>
      <c r="AI48" s="401"/>
      <c r="AJ48" s="404"/>
      <c r="AK48" s="404"/>
      <c r="AL48" s="404"/>
      <c r="AM48" s="404"/>
      <c r="AN48" s="404"/>
      <c r="AO48" s="404"/>
    </row>
    <row r="49" spans="1:49" s="247" customFormat="1" ht="21.75" customHeight="1" thickBot="1">
      <c r="A49" s="304" t="s">
        <v>319</v>
      </c>
      <c r="B49" s="250" t="s">
        <v>297</v>
      </c>
      <c r="C49" s="305">
        <v>8</v>
      </c>
      <c r="D49" s="306"/>
      <c r="E49" s="305"/>
      <c r="F49" s="307"/>
      <c r="G49" s="308">
        <v>5.6</v>
      </c>
      <c r="H49" s="309">
        <f t="shared" si="15"/>
        <v>144</v>
      </c>
      <c r="I49" s="310">
        <f t="shared" si="12"/>
        <v>2</v>
      </c>
      <c r="J49" s="311">
        <f t="shared" si="17"/>
        <v>130</v>
      </c>
      <c r="K49" s="312">
        <f t="shared" si="13"/>
        <v>72</v>
      </c>
      <c r="L49" s="312">
        <f t="shared" si="14"/>
        <v>58</v>
      </c>
      <c r="M49" s="308">
        <v>72</v>
      </c>
      <c r="N49" s="307"/>
      <c r="O49" s="307"/>
      <c r="P49" s="307"/>
      <c r="Q49" s="308">
        <v>4</v>
      </c>
      <c r="R49" s="308">
        <v>2</v>
      </c>
      <c r="S49" s="308">
        <v>6</v>
      </c>
      <c r="T49" s="307"/>
      <c r="U49" s="307"/>
      <c r="V49" s="307"/>
      <c r="W49" s="307"/>
      <c r="X49" s="307"/>
      <c r="Y49" s="307"/>
      <c r="Z49" s="313"/>
      <c r="AA49" s="307"/>
      <c r="AB49" s="308">
        <v>44</v>
      </c>
      <c r="AC49" s="308"/>
      <c r="AD49" s="308">
        <v>26</v>
      </c>
      <c r="AE49" s="307"/>
      <c r="AF49" s="308"/>
      <c r="AG49" s="308">
        <v>2</v>
      </c>
      <c r="AH49" s="370">
        <v>60</v>
      </c>
      <c r="AI49" s="401"/>
      <c r="AJ49" s="404"/>
      <c r="AK49" s="404"/>
      <c r="AL49" s="404"/>
      <c r="AM49" s="404"/>
      <c r="AN49" s="404"/>
      <c r="AO49" s="404"/>
    </row>
    <row r="50" spans="1:49" s="321" customFormat="1" ht="41.25" customHeight="1">
      <c r="A50" s="314" t="s">
        <v>56</v>
      </c>
      <c r="B50" s="315" t="s">
        <v>181</v>
      </c>
      <c r="C50" s="316">
        <f>C51+C57+C63+C68+C73+C78</f>
        <v>6</v>
      </c>
      <c r="D50" s="316">
        <f t="shared" ref="D50:F50" si="18">D51+D57+D63+D68+D73+D78</f>
        <v>0</v>
      </c>
      <c r="E50" s="316">
        <f t="shared" si="18"/>
        <v>18</v>
      </c>
      <c r="F50" s="316">
        <f t="shared" si="18"/>
        <v>2</v>
      </c>
      <c r="G50" s="343">
        <f>G51+G57+G63+G68+G73+G78</f>
        <v>8</v>
      </c>
      <c r="H50" s="316">
        <f>H51+H57+H63+H68+H73+H78+H83</f>
        <v>2630</v>
      </c>
      <c r="I50" s="316">
        <f>I51+I57+I63+I68+I73+I78</f>
        <v>16</v>
      </c>
      <c r="J50" s="316">
        <f t="shared" ref="J50:W50" si="19">J51+J57+J63+J68+J73</f>
        <v>2136</v>
      </c>
      <c r="K50" s="316">
        <f t="shared" si="19"/>
        <v>1656</v>
      </c>
      <c r="L50" s="316">
        <f t="shared" si="19"/>
        <v>420</v>
      </c>
      <c r="M50" s="316">
        <f t="shared" si="19"/>
        <v>504</v>
      </c>
      <c r="N50" s="316">
        <f t="shared" si="19"/>
        <v>40</v>
      </c>
      <c r="O50" s="316">
        <f t="shared" si="19"/>
        <v>396</v>
      </c>
      <c r="P50" s="316">
        <f t="shared" si="19"/>
        <v>756</v>
      </c>
      <c r="Q50" s="316">
        <f>Q51+Q57+Q63+Q68+Q73+Q78</f>
        <v>24</v>
      </c>
      <c r="R50" s="316">
        <f t="shared" ref="R50:S50" si="20">R51+R57+R63+R68+R73+R78</f>
        <v>12</v>
      </c>
      <c r="S50" s="316">
        <f t="shared" si="20"/>
        <v>36</v>
      </c>
      <c r="T50" s="316">
        <f t="shared" si="19"/>
        <v>0</v>
      </c>
      <c r="U50" s="316">
        <f t="shared" si="19"/>
        <v>0</v>
      </c>
      <c r="V50" s="316">
        <f t="shared" si="19"/>
        <v>0</v>
      </c>
      <c r="W50" s="316">
        <f t="shared" si="19"/>
        <v>4</v>
      </c>
      <c r="X50" s="316">
        <f>X51+X57+X63+X68+X73+X78</f>
        <v>348</v>
      </c>
      <c r="Y50" s="316">
        <f t="shared" ref="Y50:AG50" si="21">Y51+Y57+Y63+Y68+Y73+Y78</f>
        <v>0</v>
      </c>
      <c r="Z50" s="316">
        <f t="shared" si="21"/>
        <v>372</v>
      </c>
      <c r="AA50" s="316">
        <f t="shared" si="21"/>
        <v>2</v>
      </c>
      <c r="AB50" s="316">
        <f t="shared" si="21"/>
        <v>196</v>
      </c>
      <c r="AC50" s="316">
        <f t="shared" si="21"/>
        <v>4</v>
      </c>
      <c r="AD50" s="316">
        <f t="shared" si="21"/>
        <v>588</v>
      </c>
      <c r="AE50" s="316">
        <f t="shared" si="21"/>
        <v>2</v>
      </c>
      <c r="AF50" s="316">
        <f>AF51+AF57+AF63+AF68+AF73+AF78</f>
        <v>532</v>
      </c>
      <c r="AG50" s="316">
        <f t="shared" si="21"/>
        <v>4</v>
      </c>
      <c r="AH50" s="371">
        <f>AH51+AH57+AH63+AH68+AH73+AH78+AH83</f>
        <v>506</v>
      </c>
      <c r="AI50" s="405"/>
      <c r="AJ50" s="406"/>
      <c r="AK50" s="406"/>
      <c r="AL50" s="406"/>
      <c r="AM50" s="406"/>
      <c r="AN50" s="406"/>
      <c r="AO50" s="406"/>
      <c r="AP50" s="395"/>
      <c r="AQ50" s="395"/>
      <c r="AR50" s="395"/>
      <c r="AS50" s="395"/>
      <c r="AT50" s="395"/>
      <c r="AU50" s="395"/>
      <c r="AV50" s="395"/>
      <c r="AW50" s="395"/>
    </row>
    <row r="51" spans="1:49" s="322" customFormat="1" ht="39" customHeight="1" thickBot="1">
      <c r="A51" s="317" t="s">
        <v>82</v>
      </c>
      <c r="B51" s="318" t="s">
        <v>281</v>
      </c>
      <c r="C51" s="319">
        <v>1</v>
      </c>
      <c r="D51" s="319"/>
      <c r="E51" s="319">
        <v>3</v>
      </c>
      <c r="F51" s="319"/>
      <c r="G51" s="320">
        <v>2</v>
      </c>
      <c r="H51" s="320">
        <f>H52+H53+H54+H55+H56</f>
        <v>504</v>
      </c>
      <c r="I51" s="320">
        <f t="shared" ref="I51:AH51" si="22">I52+I53+I54+I55+I56</f>
        <v>4</v>
      </c>
      <c r="J51" s="320">
        <f t="shared" si="22"/>
        <v>500</v>
      </c>
      <c r="K51" s="320">
        <f t="shared" si="22"/>
        <v>360</v>
      </c>
      <c r="L51" s="320">
        <f t="shared" si="22"/>
        <v>128</v>
      </c>
      <c r="M51" s="320">
        <f t="shared" si="22"/>
        <v>144</v>
      </c>
      <c r="N51" s="320">
        <f t="shared" si="22"/>
        <v>0</v>
      </c>
      <c r="O51" s="320">
        <f t="shared" si="22"/>
        <v>72</v>
      </c>
      <c r="P51" s="320">
        <f t="shared" si="22"/>
        <v>144</v>
      </c>
      <c r="Q51" s="320">
        <f t="shared" si="22"/>
        <v>4</v>
      </c>
      <c r="R51" s="320">
        <f t="shared" si="22"/>
        <v>2</v>
      </c>
      <c r="S51" s="320">
        <f t="shared" si="22"/>
        <v>6</v>
      </c>
      <c r="T51" s="320">
        <f t="shared" si="22"/>
        <v>0</v>
      </c>
      <c r="U51" s="320">
        <f t="shared" si="22"/>
        <v>0</v>
      </c>
      <c r="V51" s="320">
        <f t="shared" si="22"/>
        <v>0</v>
      </c>
      <c r="W51" s="320">
        <f t="shared" si="22"/>
        <v>4</v>
      </c>
      <c r="X51" s="320">
        <f t="shared" si="22"/>
        <v>320</v>
      </c>
      <c r="Y51" s="320">
        <f t="shared" si="22"/>
        <v>0</v>
      </c>
      <c r="Z51" s="320">
        <f t="shared" si="22"/>
        <v>168</v>
      </c>
      <c r="AA51" s="320">
        <f t="shared" si="22"/>
        <v>0</v>
      </c>
      <c r="AB51" s="320">
        <f t="shared" si="22"/>
        <v>0</v>
      </c>
      <c r="AC51" s="320">
        <f t="shared" si="22"/>
        <v>0</v>
      </c>
      <c r="AD51" s="320">
        <f t="shared" si="22"/>
        <v>0</v>
      </c>
      <c r="AE51" s="320">
        <f t="shared" si="22"/>
        <v>0</v>
      </c>
      <c r="AF51" s="320">
        <f t="shared" si="22"/>
        <v>0</v>
      </c>
      <c r="AG51" s="320">
        <f t="shared" si="22"/>
        <v>0</v>
      </c>
      <c r="AH51" s="372">
        <f t="shared" si="22"/>
        <v>0</v>
      </c>
      <c r="AI51" s="405"/>
      <c r="AJ51" s="406"/>
      <c r="AK51" s="406"/>
      <c r="AL51" s="406"/>
      <c r="AM51" s="406"/>
      <c r="AN51" s="406"/>
      <c r="AO51" s="406"/>
      <c r="AP51" s="397"/>
      <c r="AQ51" s="397"/>
      <c r="AR51" s="397"/>
      <c r="AS51" s="397"/>
      <c r="AT51" s="397"/>
      <c r="AU51" s="397"/>
      <c r="AV51" s="397"/>
      <c r="AW51" s="397"/>
    </row>
    <row r="52" spans="1:49" s="50" customFormat="1" ht="33.75" customHeight="1">
      <c r="A52" s="297" t="s">
        <v>83</v>
      </c>
      <c r="B52" s="283" t="s">
        <v>282</v>
      </c>
      <c r="C52" s="261"/>
      <c r="D52" s="109"/>
      <c r="E52" s="520" t="s">
        <v>303</v>
      </c>
      <c r="F52" s="109"/>
      <c r="G52" s="109">
        <v>3</v>
      </c>
      <c r="H52" s="262">
        <f t="shared" ref="H52" si="23">J52+I52+Q52+R52+S52+N52</f>
        <v>144</v>
      </c>
      <c r="I52" s="263">
        <f t="shared" ref="I52" si="24">W52+Y52+AA52+AC52+AE52+AG52</f>
        <v>2</v>
      </c>
      <c r="J52" s="111">
        <f t="shared" ref="J52" si="25">X52+Z52+AB52+AD52+AF52+AH52</f>
        <v>142</v>
      </c>
      <c r="K52" s="264">
        <f t="shared" ref="K52" si="26">M52+O52+P52</f>
        <v>72</v>
      </c>
      <c r="L52" s="264">
        <f t="shared" ref="L52" si="27">J52-M52</f>
        <v>70</v>
      </c>
      <c r="M52" s="109">
        <v>72</v>
      </c>
      <c r="N52" s="109"/>
      <c r="O52" s="109"/>
      <c r="P52" s="109"/>
      <c r="Q52" s="109"/>
      <c r="R52" s="109"/>
      <c r="S52" s="109"/>
      <c r="T52" s="109"/>
      <c r="U52" s="109"/>
      <c r="V52" s="109"/>
      <c r="W52" s="109">
        <v>2</v>
      </c>
      <c r="X52" s="109">
        <v>106</v>
      </c>
      <c r="Y52" s="109"/>
      <c r="Z52" s="300">
        <v>36</v>
      </c>
      <c r="AA52" s="109"/>
      <c r="AB52" s="109"/>
      <c r="AC52" s="109"/>
      <c r="AD52" s="109"/>
      <c r="AE52" s="109"/>
      <c r="AF52" s="109"/>
      <c r="AG52" s="109"/>
      <c r="AH52" s="357"/>
      <c r="AI52" s="401"/>
      <c r="AJ52" s="404"/>
      <c r="AK52" s="404"/>
      <c r="AL52" s="404"/>
      <c r="AM52" s="404"/>
      <c r="AN52" s="404"/>
      <c r="AO52" s="404"/>
    </row>
    <row r="53" spans="1:49" s="50" customFormat="1" ht="30.75" customHeight="1">
      <c r="A53" s="167" t="s">
        <v>84</v>
      </c>
      <c r="B53" s="164" t="s">
        <v>283</v>
      </c>
      <c r="C53" s="93"/>
      <c r="D53" s="93"/>
      <c r="E53" s="521"/>
      <c r="F53" s="93"/>
      <c r="G53" s="93">
        <v>3</v>
      </c>
      <c r="H53" s="125">
        <f t="shared" ref="H53" si="28">J53+I53+Q53+R53+S53+N53</f>
        <v>132</v>
      </c>
      <c r="I53" s="156">
        <f t="shared" ref="I53" si="29">W53+Y53+AA53+AC53+AE53+AG53</f>
        <v>2</v>
      </c>
      <c r="J53" s="111">
        <f t="shared" ref="J53" si="30">X53+Z53+AB53+AD53+AF53+AH53</f>
        <v>130</v>
      </c>
      <c r="K53" s="110">
        <f t="shared" ref="K53" si="31">M53+O53+P53</f>
        <v>72</v>
      </c>
      <c r="L53" s="110">
        <f t="shared" ref="L53" si="32">J53-M53</f>
        <v>58</v>
      </c>
      <c r="M53" s="93">
        <v>72</v>
      </c>
      <c r="N53" s="93"/>
      <c r="O53" s="93"/>
      <c r="P53" s="93"/>
      <c r="Q53" s="93"/>
      <c r="R53" s="93"/>
      <c r="S53" s="93"/>
      <c r="T53" s="93"/>
      <c r="U53" s="93"/>
      <c r="V53" s="93"/>
      <c r="W53" s="93">
        <v>2</v>
      </c>
      <c r="X53" s="93">
        <v>70</v>
      </c>
      <c r="Y53" s="93"/>
      <c r="Z53" s="121">
        <v>60</v>
      </c>
      <c r="AA53" s="93"/>
      <c r="AB53" s="93"/>
      <c r="AC53" s="93"/>
      <c r="AD53" s="93"/>
      <c r="AE53" s="93"/>
      <c r="AF53" s="93"/>
      <c r="AG53" s="93"/>
      <c r="AH53" s="358"/>
      <c r="AI53" s="401"/>
      <c r="AJ53" s="404"/>
      <c r="AK53" s="404"/>
      <c r="AL53" s="404"/>
      <c r="AM53" s="404"/>
      <c r="AN53" s="404"/>
      <c r="AO53" s="404"/>
    </row>
    <row r="54" spans="1:49" s="191" customFormat="1" ht="19.5" customHeight="1">
      <c r="A54" s="178" t="s">
        <v>252</v>
      </c>
      <c r="B54" s="179" t="s">
        <v>85</v>
      </c>
      <c r="C54" s="180"/>
      <c r="D54" s="181"/>
      <c r="E54" s="522"/>
      <c r="F54" s="181"/>
      <c r="G54" s="181"/>
      <c r="H54" s="182">
        <v>72</v>
      </c>
      <c r="I54" s="183"/>
      <c r="J54" s="184">
        <f t="shared" ref="J54:J55" si="33">K54+L54</f>
        <v>72</v>
      </c>
      <c r="K54" s="185">
        <f t="shared" ref="K54:K55" si="34">M54+O54+P54</f>
        <v>72</v>
      </c>
      <c r="L54" s="186"/>
      <c r="M54" s="187"/>
      <c r="N54" s="187"/>
      <c r="O54" s="183">
        <f>H54</f>
        <v>72</v>
      </c>
      <c r="P54" s="183"/>
      <c r="Q54" s="181"/>
      <c r="R54" s="181"/>
      <c r="S54" s="181"/>
      <c r="T54" s="181"/>
      <c r="U54" s="181"/>
      <c r="V54" s="181"/>
      <c r="W54" s="181"/>
      <c r="X54" s="188">
        <v>36</v>
      </c>
      <c r="Y54" s="188"/>
      <c r="Z54" s="189">
        <v>36</v>
      </c>
      <c r="AA54" s="181"/>
      <c r="AB54" s="181"/>
      <c r="AC54" s="181"/>
      <c r="AD54" s="181"/>
      <c r="AE54" s="181"/>
      <c r="AF54" s="181"/>
      <c r="AG54" s="181"/>
      <c r="AH54" s="373"/>
      <c r="AI54" s="401"/>
      <c r="AJ54" s="404"/>
      <c r="AK54" s="404"/>
      <c r="AL54" s="404"/>
      <c r="AM54" s="404"/>
      <c r="AN54" s="404"/>
      <c r="AO54" s="404"/>
    </row>
    <row r="55" spans="1:49" s="224" customFormat="1" ht="17.25" customHeight="1">
      <c r="A55" s="233" t="s">
        <v>86</v>
      </c>
      <c r="B55" s="234" t="s">
        <v>253</v>
      </c>
      <c r="C55" s="213"/>
      <c r="D55" s="212"/>
      <c r="E55" s="212">
        <v>4</v>
      </c>
      <c r="F55" s="212"/>
      <c r="G55" s="212"/>
      <c r="H55" s="214">
        <v>144</v>
      </c>
      <c r="I55" s="211"/>
      <c r="J55" s="235">
        <f t="shared" si="33"/>
        <v>144</v>
      </c>
      <c r="K55" s="236">
        <f t="shared" si="34"/>
        <v>144</v>
      </c>
      <c r="L55" s="215"/>
      <c r="M55" s="216"/>
      <c r="N55" s="216"/>
      <c r="O55" s="211"/>
      <c r="P55" s="211">
        <f>H55</f>
        <v>144</v>
      </c>
      <c r="Q55" s="212"/>
      <c r="R55" s="212"/>
      <c r="S55" s="212"/>
      <c r="T55" s="212"/>
      <c r="U55" s="212"/>
      <c r="V55" s="212"/>
      <c r="W55" s="212"/>
      <c r="X55" s="212">
        <v>108</v>
      </c>
      <c r="Y55" s="212"/>
      <c r="Z55" s="223">
        <v>36</v>
      </c>
      <c r="AA55" s="212"/>
      <c r="AB55" s="212"/>
      <c r="AC55" s="212"/>
      <c r="AD55" s="212"/>
      <c r="AE55" s="212"/>
      <c r="AF55" s="212"/>
      <c r="AG55" s="212"/>
      <c r="AH55" s="374"/>
      <c r="AI55" s="401"/>
      <c r="AJ55" s="404"/>
      <c r="AK55" s="404"/>
      <c r="AL55" s="404"/>
      <c r="AM55" s="404"/>
      <c r="AN55" s="404"/>
      <c r="AO55" s="404"/>
    </row>
    <row r="56" spans="1:49" s="50" customFormat="1" ht="24" customHeight="1" thickBot="1">
      <c r="A56" s="251" t="s">
        <v>254</v>
      </c>
      <c r="B56" s="251" t="s">
        <v>211</v>
      </c>
      <c r="C56" s="91">
        <v>4</v>
      </c>
      <c r="D56" s="97"/>
      <c r="E56" s="97"/>
      <c r="F56" s="97"/>
      <c r="G56" s="97"/>
      <c r="H56" s="291">
        <v>12</v>
      </c>
      <c r="I56" s="275"/>
      <c r="J56" s="256">
        <f>Q56+R56+S56</f>
        <v>12</v>
      </c>
      <c r="K56" s="163"/>
      <c r="L56" s="292">
        <f t="shared" ref="L56" si="35">X56+Z56+AB56+AD56+AF56+AH56-M56-N56+V56+U56</f>
        <v>0</v>
      </c>
      <c r="M56" s="295"/>
      <c r="N56" s="97"/>
      <c r="O56" s="97"/>
      <c r="P56" s="97"/>
      <c r="Q56" s="97">
        <v>4</v>
      </c>
      <c r="R56" s="97">
        <v>2</v>
      </c>
      <c r="S56" s="97">
        <v>6</v>
      </c>
      <c r="T56" s="97"/>
      <c r="U56" s="97"/>
      <c r="V56" s="97"/>
      <c r="W56" s="97"/>
      <c r="X56" s="296"/>
      <c r="Y56" s="296"/>
      <c r="Z56" s="92"/>
      <c r="AA56" s="296"/>
      <c r="AB56" s="295"/>
      <c r="AC56" s="295"/>
      <c r="AD56" s="295"/>
      <c r="AE56" s="295"/>
      <c r="AF56" s="295"/>
      <c r="AG56" s="295"/>
      <c r="AH56" s="375"/>
      <c r="AI56" s="401"/>
      <c r="AJ56" s="404"/>
      <c r="AK56" s="404"/>
      <c r="AL56" s="404"/>
      <c r="AM56" s="404"/>
      <c r="AN56" s="404"/>
      <c r="AO56" s="404"/>
    </row>
    <row r="57" spans="1:49" s="303" customFormat="1" ht="32.450000000000003" customHeight="1" thickBot="1">
      <c r="A57" s="301" t="s">
        <v>87</v>
      </c>
      <c r="B57" s="287" t="s">
        <v>284</v>
      </c>
      <c r="C57" s="270">
        <v>1</v>
      </c>
      <c r="D57" s="270"/>
      <c r="E57" s="270">
        <v>3</v>
      </c>
      <c r="F57" s="270">
        <v>1</v>
      </c>
      <c r="G57" s="302" t="s">
        <v>130</v>
      </c>
      <c r="H57" s="294">
        <f>H58+H59+H60+H61+H62</f>
        <v>504</v>
      </c>
      <c r="I57" s="294">
        <f t="shared" ref="I57:AH57" si="36">I58+I59+I60+I61+I62</f>
        <v>4</v>
      </c>
      <c r="J57" s="294">
        <f t="shared" si="36"/>
        <v>500</v>
      </c>
      <c r="K57" s="294">
        <f t="shared" si="36"/>
        <v>360</v>
      </c>
      <c r="L57" s="294">
        <f t="shared" si="36"/>
        <v>128</v>
      </c>
      <c r="M57" s="294">
        <f t="shared" si="36"/>
        <v>144</v>
      </c>
      <c r="N57" s="294">
        <f t="shared" si="36"/>
        <v>20</v>
      </c>
      <c r="O57" s="294">
        <f t="shared" si="36"/>
        <v>72</v>
      </c>
      <c r="P57" s="294">
        <f t="shared" si="36"/>
        <v>144</v>
      </c>
      <c r="Q57" s="294">
        <f t="shared" si="36"/>
        <v>4</v>
      </c>
      <c r="R57" s="294">
        <f t="shared" si="36"/>
        <v>2</v>
      </c>
      <c r="S57" s="294">
        <f t="shared" si="36"/>
        <v>6</v>
      </c>
      <c r="T57" s="294">
        <f t="shared" si="36"/>
        <v>0</v>
      </c>
      <c r="U57" s="294">
        <f t="shared" si="36"/>
        <v>0</v>
      </c>
      <c r="V57" s="294">
        <f t="shared" si="36"/>
        <v>0</v>
      </c>
      <c r="W57" s="294">
        <f t="shared" si="36"/>
        <v>0</v>
      </c>
      <c r="X57" s="294">
        <f t="shared" si="36"/>
        <v>0</v>
      </c>
      <c r="Y57" s="294">
        <f t="shared" si="36"/>
        <v>0</v>
      </c>
      <c r="Z57" s="294">
        <f t="shared" si="36"/>
        <v>0</v>
      </c>
      <c r="AA57" s="294">
        <f t="shared" si="36"/>
        <v>0</v>
      </c>
      <c r="AB57" s="294">
        <f t="shared" si="36"/>
        <v>0</v>
      </c>
      <c r="AC57" s="294">
        <f t="shared" si="36"/>
        <v>2</v>
      </c>
      <c r="AD57" s="294">
        <f t="shared" si="36"/>
        <v>262</v>
      </c>
      <c r="AE57" s="294">
        <f t="shared" si="36"/>
        <v>2</v>
      </c>
      <c r="AF57" s="294">
        <f t="shared" si="36"/>
        <v>226</v>
      </c>
      <c r="AG57" s="294">
        <f t="shared" si="36"/>
        <v>0</v>
      </c>
      <c r="AH57" s="376">
        <f t="shared" si="36"/>
        <v>0</v>
      </c>
      <c r="AI57" s="405"/>
      <c r="AJ57" s="406"/>
      <c r="AK57" s="406"/>
      <c r="AL57" s="406"/>
      <c r="AM57" s="406"/>
      <c r="AN57" s="406"/>
      <c r="AO57" s="406"/>
      <c r="AP57" s="398"/>
      <c r="AQ57" s="398"/>
      <c r="AR57" s="398"/>
      <c r="AS57" s="398"/>
      <c r="AT57" s="398"/>
      <c r="AU57" s="398"/>
      <c r="AV57" s="398"/>
      <c r="AW57" s="398"/>
    </row>
    <row r="58" spans="1:49" s="50" customFormat="1" ht="39.75" customHeight="1">
      <c r="A58" s="297" t="s">
        <v>88</v>
      </c>
      <c r="B58" s="298" t="s">
        <v>285</v>
      </c>
      <c r="C58" s="261"/>
      <c r="D58" s="109"/>
      <c r="E58" s="530" t="s">
        <v>304</v>
      </c>
      <c r="F58" s="109">
        <v>7</v>
      </c>
      <c r="G58" s="109">
        <v>6</v>
      </c>
      <c r="H58" s="262">
        <f>J58+I58+Q58+R58+S58</f>
        <v>144</v>
      </c>
      <c r="I58" s="263">
        <f t="shared" ref="I58" si="37">W58+Y58+AA58+AC58+AE58+AG58</f>
        <v>2</v>
      </c>
      <c r="J58" s="111">
        <f t="shared" ref="J58" si="38">X58+Z58+AB58+AD58+AF58+AH58</f>
        <v>142</v>
      </c>
      <c r="K58" s="264">
        <f t="shared" ref="K58" si="39">M58+O58+P58</f>
        <v>72</v>
      </c>
      <c r="L58" s="264">
        <f t="shared" ref="L58" si="40">J58-M58</f>
        <v>70</v>
      </c>
      <c r="M58" s="299">
        <v>72</v>
      </c>
      <c r="N58" s="109">
        <v>20</v>
      </c>
      <c r="O58" s="109"/>
      <c r="P58" s="109"/>
      <c r="Q58" s="109"/>
      <c r="R58" s="109"/>
      <c r="S58" s="109"/>
      <c r="T58" s="109"/>
      <c r="U58" s="109"/>
      <c r="V58" s="109"/>
      <c r="W58" s="109"/>
      <c r="X58" s="299"/>
      <c r="Y58" s="299"/>
      <c r="Z58" s="300"/>
      <c r="AA58" s="299"/>
      <c r="AB58" s="299"/>
      <c r="AC58" s="299">
        <v>2</v>
      </c>
      <c r="AD58" s="299">
        <v>82</v>
      </c>
      <c r="AE58" s="299"/>
      <c r="AF58" s="299">
        <v>60</v>
      </c>
      <c r="AG58" s="299"/>
      <c r="AH58" s="377"/>
      <c r="AI58" s="401"/>
      <c r="AJ58" s="404"/>
      <c r="AK58" s="404"/>
      <c r="AL58" s="404"/>
      <c r="AM58" s="404"/>
      <c r="AN58" s="404"/>
      <c r="AO58" s="404"/>
    </row>
    <row r="59" spans="1:49" s="50" customFormat="1" ht="31.5" customHeight="1">
      <c r="A59" s="167" t="s">
        <v>89</v>
      </c>
      <c r="B59" s="164" t="s">
        <v>286</v>
      </c>
      <c r="C59" s="87"/>
      <c r="D59" s="93"/>
      <c r="E59" s="522"/>
      <c r="F59" s="93"/>
      <c r="G59" s="93">
        <v>6</v>
      </c>
      <c r="H59" s="125">
        <f t="shared" ref="H59" si="41">J59+I59+Q59+R59+S59+N59</f>
        <v>132</v>
      </c>
      <c r="I59" s="156">
        <f t="shared" ref="I59" si="42">W59+Y59+AA59+AC59+AE59+AG59</f>
        <v>2</v>
      </c>
      <c r="J59" s="111">
        <f t="shared" ref="J59" si="43">X59+Z59+AB59+AD59+AF59+AH59</f>
        <v>130</v>
      </c>
      <c r="K59" s="110">
        <f t="shared" ref="K59" si="44">M59+O59+P59</f>
        <v>72</v>
      </c>
      <c r="L59" s="110">
        <f t="shared" ref="L59" si="45">J59-M59</f>
        <v>58</v>
      </c>
      <c r="M59" s="169">
        <v>72</v>
      </c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169"/>
      <c r="Y59" s="169"/>
      <c r="Z59" s="88"/>
      <c r="AA59" s="169"/>
      <c r="AB59" s="169"/>
      <c r="AC59" s="169"/>
      <c r="AD59" s="169">
        <v>36</v>
      </c>
      <c r="AE59" s="169">
        <v>2</v>
      </c>
      <c r="AF59" s="169">
        <v>94</v>
      </c>
      <c r="AG59" s="169"/>
      <c r="AH59" s="378"/>
      <c r="AI59" s="401"/>
      <c r="AJ59" s="404"/>
      <c r="AK59" s="404"/>
      <c r="AL59" s="404"/>
      <c r="AM59" s="404"/>
      <c r="AN59" s="404"/>
      <c r="AO59" s="404"/>
    </row>
    <row r="60" spans="1:49" s="197" customFormat="1" ht="17.25" customHeight="1">
      <c r="A60" s="192" t="s">
        <v>90</v>
      </c>
      <c r="B60" s="193" t="s">
        <v>4</v>
      </c>
      <c r="C60" s="180"/>
      <c r="D60" s="187"/>
      <c r="E60" s="188">
        <v>7</v>
      </c>
      <c r="F60" s="180"/>
      <c r="G60" s="180"/>
      <c r="H60" s="182">
        <v>72</v>
      </c>
      <c r="I60" s="187"/>
      <c r="J60" s="186">
        <f>V60+X60+Z60+AB60+AD60+AF60+AH60-M60-L60</f>
        <v>72</v>
      </c>
      <c r="K60" s="183">
        <f t="shared" ref="K60" si="46">M60+O60+P60</f>
        <v>72</v>
      </c>
      <c r="L60" s="186"/>
      <c r="M60" s="187"/>
      <c r="N60" s="187"/>
      <c r="O60" s="183">
        <f>H60</f>
        <v>72</v>
      </c>
      <c r="P60" s="183"/>
      <c r="Q60" s="187"/>
      <c r="R60" s="187"/>
      <c r="S60" s="187"/>
      <c r="T60" s="187"/>
      <c r="U60" s="187"/>
      <c r="V60" s="187"/>
      <c r="W60" s="187"/>
      <c r="X60" s="183"/>
      <c r="Y60" s="183"/>
      <c r="Z60" s="194"/>
      <c r="AA60" s="183"/>
      <c r="AB60" s="195"/>
      <c r="AC60" s="183"/>
      <c r="AD60" s="196">
        <v>36</v>
      </c>
      <c r="AE60" s="187"/>
      <c r="AF60" s="183">
        <v>36</v>
      </c>
      <c r="AG60" s="183"/>
      <c r="AH60" s="379"/>
      <c r="AI60" s="401"/>
      <c r="AJ60" s="404"/>
      <c r="AK60" s="404"/>
      <c r="AL60" s="404"/>
      <c r="AM60" s="404"/>
      <c r="AN60" s="404"/>
      <c r="AO60" s="404"/>
    </row>
    <row r="61" spans="1:49" s="232" customFormat="1" ht="15" customHeight="1">
      <c r="A61" s="228" t="s">
        <v>91</v>
      </c>
      <c r="B61" s="229" t="s">
        <v>253</v>
      </c>
      <c r="C61" s="225"/>
      <c r="D61" s="216"/>
      <c r="E61" s="218">
        <v>7</v>
      </c>
      <c r="F61" s="213"/>
      <c r="G61" s="213"/>
      <c r="H61" s="214">
        <v>144</v>
      </c>
      <c r="I61" s="216"/>
      <c r="J61" s="215">
        <f>V61+X61+Z61+AB61+AD61+AF61+AH61-M61-L61</f>
        <v>144</v>
      </c>
      <c r="K61" s="211">
        <f>M61+O61+P61</f>
        <v>144</v>
      </c>
      <c r="L61" s="215"/>
      <c r="M61" s="216"/>
      <c r="N61" s="216"/>
      <c r="O61" s="211"/>
      <c r="P61" s="211">
        <f>H61</f>
        <v>144</v>
      </c>
      <c r="Q61" s="216"/>
      <c r="R61" s="216"/>
      <c r="S61" s="216"/>
      <c r="T61" s="216"/>
      <c r="U61" s="216"/>
      <c r="V61" s="216"/>
      <c r="W61" s="216"/>
      <c r="X61" s="211"/>
      <c r="Y61" s="211"/>
      <c r="Z61" s="227"/>
      <c r="AA61" s="211"/>
      <c r="AB61" s="230"/>
      <c r="AC61" s="211"/>
      <c r="AD61" s="231">
        <v>108</v>
      </c>
      <c r="AE61" s="216"/>
      <c r="AF61" s="211">
        <v>36</v>
      </c>
      <c r="AG61" s="211"/>
      <c r="AH61" s="380"/>
      <c r="AI61" s="401"/>
      <c r="AJ61" s="404"/>
      <c r="AK61" s="404"/>
      <c r="AL61" s="404"/>
      <c r="AM61" s="404"/>
      <c r="AN61" s="404"/>
      <c r="AO61" s="404"/>
    </row>
    <row r="62" spans="1:49" s="54" customFormat="1" ht="19.5" customHeight="1" thickBot="1">
      <c r="A62" s="251" t="s">
        <v>255</v>
      </c>
      <c r="B62" s="251" t="s">
        <v>211</v>
      </c>
      <c r="C62" s="123">
        <v>7</v>
      </c>
      <c r="D62" s="253"/>
      <c r="E62" s="272"/>
      <c r="F62" s="91"/>
      <c r="G62" s="91"/>
      <c r="H62" s="291">
        <v>12</v>
      </c>
      <c r="I62" s="91"/>
      <c r="J62" s="256">
        <f>Q62+R62+S62</f>
        <v>12</v>
      </c>
      <c r="K62" s="275"/>
      <c r="L62" s="292">
        <f t="shared" ref="L62" si="47">X62+Z62+AB62+AD62+AF62+AH62-M62-N62</f>
        <v>0</v>
      </c>
      <c r="M62" s="91"/>
      <c r="N62" s="91"/>
      <c r="O62" s="91"/>
      <c r="P62" s="91"/>
      <c r="Q62" s="97">
        <v>4</v>
      </c>
      <c r="R62" s="97">
        <v>2</v>
      </c>
      <c r="S62" s="97">
        <v>6</v>
      </c>
      <c r="T62" s="91"/>
      <c r="U62" s="91"/>
      <c r="V62" s="91"/>
      <c r="W62" s="91"/>
      <c r="X62" s="91"/>
      <c r="Y62" s="91"/>
      <c r="Z62" s="92"/>
      <c r="AA62" s="91"/>
      <c r="AB62" s="91"/>
      <c r="AC62" s="91"/>
      <c r="AD62" s="91"/>
      <c r="AE62" s="91"/>
      <c r="AF62" s="91"/>
      <c r="AG62" s="91"/>
      <c r="AH62" s="381"/>
      <c r="AI62" s="401"/>
      <c r="AJ62" s="404"/>
      <c r="AK62" s="404"/>
      <c r="AL62" s="404"/>
      <c r="AM62" s="404"/>
      <c r="AN62" s="404"/>
      <c r="AO62" s="404"/>
    </row>
    <row r="63" spans="1:49" s="290" customFormat="1" ht="20.25" customHeight="1" thickBot="1">
      <c r="A63" s="286" t="s">
        <v>256</v>
      </c>
      <c r="B63" s="287" t="s">
        <v>287</v>
      </c>
      <c r="C63" s="268">
        <v>1</v>
      </c>
      <c r="D63" s="269"/>
      <c r="E63" s="288">
        <v>3</v>
      </c>
      <c r="F63" s="270">
        <v>1</v>
      </c>
      <c r="G63" s="270">
        <v>1</v>
      </c>
      <c r="H63" s="294">
        <f>H64+H65+H66+H67</f>
        <v>360</v>
      </c>
      <c r="I63" s="294">
        <f t="shared" ref="I63:AH63" si="48">I64+I65+I66+I67</f>
        <v>2</v>
      </c>
      <c r="J63" s="294">
        <f t="shared" si="48"/>
        <v>358</v>
      </c>
      <c r="K63" s="294">
        <f t="shared" si="48"/>
        <v>288</v>
      </c>
      <c r="L63" s="294">
        <f t="shared" si="48"/>
        <v>58</v>
      </c>
      <c r="M63" s="294">
        <f t="shared" si="48"/>
        <v>72</v>
      </c>
      <c r="N63" s="294">
        <f t="shared" si="48"/>
        <v>20</v>
      </c>
      <c r="O63" s="294">
        <f t="shared" si="48"/>
        <v>72</v>
      </c>
      <c r="P63" s="294">
        <f t="shared" si="48"/>
        <v>144</v>
      </c>
      <c r="Q63" s="294">
        <f t="shared" si="48"/>
        <v>4</v>
      </c>
      <c r="R63" s="294">
        <f t="shared" si="48"/>
        <v>2</v>
      </c>
      <c r="S63" s="294">
        <f t="shared" si="48"/>
        <v>6</v>
      </c>
      <c r="T63" s="294">
        <f t="shared" si="48"/>
        <v>0</v>
      </c>
      <c r="U63" s="294">
        <f t="shared" si="48"/>
        <v>0</v>
      </c>
      <c r="V63" s="294">
        <f t="shared" si="48"/>
        <v>0</v>
      </c>
      <c r="W63" s="294">
        <f t="shared" si="48"/>
        <v>0</v>
      </c>
      <c r="X63" s="294">
        <f t="shared" si="48"/>
        <v>0</v>
      </c>
      <c r="Y63" s="294">
        <f t="shared" si="48"/>
        <v>0</v>
      </c>
      <c r="Z63" s="294">
        <f t="shared" si="48"/>
        <v>0</v>
      </c>
      <c r="AA63" s="294">
        <f t="shared" si="48"/>
        <v>0</v>
      </c>
      <c r="AB63" s="294">
        <f t="shared" si="48"/>
        <v>20</v>
      </c>
      <c r="AC63" s="294">
        <f t="shared" si="48"/>
        <v>2</v>
      </c>
      <c r="AD63" s="294">
        <f t="shared" si="48"/>
        <v>326</v>
      </c>
      <c r="AE63" s="294">
        <f t="shared" si="48"/>
        <v>0</v>
      </c>
      <c r="AF63" s="294">
        <f t="shared" si="48"/>
        <v>0</v>
      </c>
      <c r="AG63" s="294">
        <f t="shared" si="48"/>
        <v>0</v>
      </c>
      <c r="AH63" s="376">
        <f t="shared" si="48"/>
        <v>0</v>
      </c>
      <c r="AI63" s="405"/>
      <c r="AJ63" s="406"/>
      <c r="AK63" s="406"/>
      <c r="AL63" s="406"/>
      <c r="AM63" s="406"/>
      <c r="AN63" s="406"/>
      <c r="AO63" s="406"/>
      <c r="AP63" s="397"/>
      <c r="AQ63" s="397"/>
      <c r="AR63" s="397"/>
      <c r="AS63" s="397"/>
      <c r="AT63" s="397"/>
      <c r="AU63" s="397"/>
      <c r="AV63" s="397"/>
      <c r="AW63" s="397"/>
    </row>
    <row r="64" spans="1:49" s="50" customFormat="1" ht="27.75" customHeight="1">
      <c r="A64" s="282" t="s">
        <v>92</v>
      </c>
      <c r="B64" s="283" t="s">
        <v>288</v>
      </c>
      <c r="C64" s="265"/>
      <c r="D64" s="285"/>
      <c r="E64" s="259">
        <v>6</v>
      </c>
      <c r="F64" s="109">
        <v>6</v>
      </c>
      <c r="G64" s="109">
        <v>5</v>
      </c>
      <c r="H64" s="262">
        <f>J64+I64+Q64+R64+S64</f>
        <v>132</v>
      </c>
      <c r="I64" s="263">
        <f t="shared" ref="I64" si="49">W64+Y64+AA64+AC64+AE64+AG64</f>
        <v>2</v>
      </c>
      <c r="J64" s="111">
        <f t="shared" ref="J64" si="50">X64+Z64+AB64+AD64+AF64+AH64</f>
        <v>130</v>
      </c>
      <c r="K64" s="264">
        <f t="shared" ref="K64" si="51">M64+O64+P64</f>
        <v>72</v>
      </c>
      <c r="L64" s="264">
        <f t="shared" ref="L64" si="52">J64-M64</f>
        <v>58</v>
      </c>
      <c r="M64" s="109">
        <v>72</v>
      </c>
      <c r="N64" s="109">
        <v>20</v>
      </c>
      <c r="O64" s="109"/>
      <c r="P64" s="109"/>
      <c r="Q64" s="109"/>
      <c r="R64" s="109"/>
      <c r="S64" s="293"/>
      <c r="T64" s="109"/>
      <c r="U64" s="261"/>
      <c r="V64" s="261"/>
      <c r="W64" s="261"/>
      <c r="X64" s="109"/>
      <c r="Y64" s="109"/>
      <c r="Z64" s="279"/>
      <c r="AA64" s="109"/>
      <c r="AB64" s="109">
        <v>20</v>
      </c>
      <c r="AC64" s="109">
        <v>2</v>
      </c>
      <c r="AD64" s="109">
        <v>110</v>
      </c>
      <c r="AE64" s="109"/>
      <c r="AF64" s="109"/>
      <c r="AG64" s="109"/>
      <c r="AH64" s="357"/>
      <c r="AI64" s="401"/>
      <c r="AJ64" s="404"/>
      <c r="AK64" s="404"/>
      <c r="AL64" s="404"/>
      <c r="AM64" s="404"/>
      <c r="AN64" s="404"/>
      <c r="AO64" s="404"/>
    </row>
    <row r="65" spans="1:49" s="191" customFormat="1" ht="17.25" customHeight="1">
      <c r="A65" s="198" t="s">
        <v>93</v>
      </c>
      <c r="B65" s="199" t="s">
        <v>4</v>
      </c>
      <c r="C65" s="200"/>
      <c r="D65" s="187"/>
      <c r="E65" s="188">
        <v>6</v>
      </c>
      <c r="F65" s="180"/>
      <c r="G65" s="180"/>
      <c r="H65" s="182">
        <v>72</v>
      </c>
      <c r="I65" s="187"/>
      <c r="J65" s="186">
        <f>V65+X65+Z65+AB65+AD65+AF65+AH65-M65-L65</f>
        <v>72</v>
      </c>
      <c r="K65" s="183">
        <f t="shared" ref="K65" si="53">M65+O65+P65</f>
        <v>72</v>
      </c>
      <c r="L65" s="186"/>
      <c r="M65" s="187"/>
      <c r="N65" s="187"/>
      <c r="O65" s="183">
        <f>H65</f>
        <v>72</v>
      </c>
      <c r="P65" s="183"/>
      <c r="Q65" s="181"/>
      <c r="R65" s="181"/>
      <c r="S65" s="181"/>
      <c r="T65" s="181"/>
      <c r="U65" s="180"/>
      <c r="V65" s="180"/>
      <c r="W65" s="180"/>
      <c r="X65" s="181"/>
      <c r="Y65" s="181"/>
      <c r="Z65" s="194"/>
      <c r="AA65" s="181"/>
      <c r="AB65" s="181"/>
      <c r="AC65" s="181"/>
      <c r="AD65" s="181">
        <v>72</v>
      </c>
      <c r="AE65" s="181"/>
      <c r="AF65" s="181"/>
      <c r="AG65" s="181"/>
      <c r="AH65" s="382"/>
      <c r="AI65" s="401"/>
      <c r="AJ65" s="404"/>
      <c r="AK65" s="404"/>
      <c r="AL65" s="404"/>
      <c r="AM65" s="404"/>
      <c r="AN65" s="404"/>
      <c r="AO65" s="404"/>
    </row>
    <row r="66" spans="1:49" s="224" customFormat="1" ht="12.75">
      <c r="A66" s="208" t="s">
        <v>94</v>
      </c>
      <c r="B66" s="209" t="s">
        <v>253</v>
      </c>
      <c r="C66" s="225"/>
      <c r="D66" s="216"/>
      <c r="E66" s="220">
        <v>6</v>
      </c>
      <c r="F66" s="213"/>
      <c r="G66" s="213"/>
      <c r="H66" s="214">
        <v>144</v>
      </c>
      <c r="I66" s="216"/>
      <c r="J66" s="215">
        <f>V66+X66+Z66+AB66+AD66+AF66+AH66-M66-L66</f>
        <v>144</v>
      </c>
      <c r="K66" s="211">
        <f>M66+O66+P66</f>
        <v>144</v>
      </c>
      <c r="L66" s="215"/>
      <c r="M66" s="216"/>
      <c r="N66" s="216"/>
      <c r="O66" s="211"/>
      <c r="P66" s="211">
        <f>H66</f>
        <v>144</v>
      </c>
      <c r="Q66" s="212"/>
      <c r="R66" s="212"/>
      <c r="S66" s="212"/>
      <c r="T66" s="212"/>
      <c r="U66" s="213"/>
      <c r="V66" s="213"/>
      <c r="W66" s="213"/>
      <c r="X66" s="212"/>
      <c r="Y66" s="212"/>
      <c r="Z66" s="227"/>
      <c r="AA66" s="212"/>
      <c r="AB66" s="218"/>
      <c r="AC66" s="218"/>
      <c r="AD66" s="218">
        <v>144</v>
      </c>
      <c r="AE66" s="213"/>
      <c r="AF66" s="218"/>
      <c r="AG66" s="218"/>
      <c r="AH66" s="383"/>
      <c r="AI66" s="401"/>
      <c r="AJ66" s="404"/>
      <c r="AK66" s="404"/>
      <c r="AL66" s="404"/>
      <c r="AM66" s="404"/>
      <c r="AN66" s="404"/>
      <c r="AO66" s="404"/>
    </row>
    <row r="67" spans="1:49" s="50" customFormat="1" ht="13.5" customHeight="1" thickBot="1">
      <c r="A67" s="251" t="s">
        <v>257</v>
      </c>
      <c r="B67" s="251" t="s">
        <v>211</v>
      </c>
      <c r="C67" s="252">
        <v>6</v>
      </c>
      <c r="D67" s="253"/>
      <c r="E67" s="123"/>
      <c r="F67" s="91"/>
      <c r="G67" s="91"/>
      <c r="H67" s="255">
        <v>12</v>
      </c>
      <c r="I67" s="253"/>
      <c r="J67" s="256">
        <f>Q67+R67+S67</f>
        <v>12</v>
      </c>
      <c r="K67" s="97"/>
      <c r="L67" s="97"/>
      <c r="M67" s="97"/>
      <c r="N67" s="97"/>
      <c r="O67" s="91"/>
      <c r="P67" s="91"/>
      <c r="Q67" s="97">
        <v>4</v>
      </c>
      <c r="R67" s="97">
        <v>2</v>
      </c>
      <c r="S67" s="97">
        <v>6</v>
      </c>
      <c r="T67" s="97"/>
      <c r="U67" s="91"/>
      <c r="V67" s="91"/>
      <c r="W67" s="91"/>
      <c r="X67" s="97"/>
      <c r="Y67" s="97"/>
      <c r="Z67" s="92"/>
      <c r="AA67" s="97"/>
      <c r="AB67" s="91"/>
      <c r="AC67" s="91"/>
      <c r="AD67" s="91"/>
      <c r="AE67" s="91"/>
      <c r="AF67" s="281"/>
      <c r="AG67" s="91"/>
      <c r="AH67" s="384"/>
      <c r="AI67" s="401"/>
      <c r="AJ67" s="404"/>
      <c r="AK67" s="404"/>
      <c r="AL67" s="404"/>
      <c r="AM67" s="404"/>
      <c r="AN67" s="404"/>
      <c r="AO67" s="404"/>
    </row>
    <row r="68" spans="1:49" s="290" customFormat="1" ht="26.45" customHeight="1" thickBot="1">
      <c r="A68" s="286" t="s">
        <v>258</v>
      </c>
      <c r="B68" s="287" t="s">
        <v>289</v>
      </c>
      <c r="C68" s="268">
        <v>1</v>
      </c>
      <c r="D68" s="269"/>
      <c r="E68" s="288">
        <v>3</v>
      </c>
      <c r="F68" s="270"/>
      <c r="G68" s="270">
        <v>1</v>
      </c>
      <c r="H68" s="289">
        <f>H69+H70+H71+H72</f>
        <v>360</v>
      </c>
      <c r="I68" s="289">
        <f t="shared" ref="I68:AH68" si="54">I69+I70+I71+I72</f>
        <v>2</v>
      </c>
      <c r="J68" s="289">
        <f t="shared" si="54"/>
        <v>358</v>
      </c>
      <c r="K68" s="289">
        <f t="shared" si="54"/>
        <v>288</v>
      </c>
      <c r="L68" s="289">
        <f t="shared" si="54"/>
        <v>58</v>
      </c>
      <c r="M68" s="289">
        <f t="shared" si="54"/>
        <v>72</v>
      </c>
      <c r="N68" s="289">
        <f t="shared" si="54"/>
        <v>0</v>
      </c>
      <c r="O68" s="289">
        <f t="shared" si="54"/>
        <v>72</v>
      </c>
      <c r="P68" s="289">
        <f t="shared" si="54"/>
        <v>144</v>
      </c>
      <c r="Q68" s="289">
        <f t="shared" si="54"/>
        <v>4</v>
      </c>
      <c r="R68" s="289">
        <f t="shared" si="54"/>
        <v>2</v>
      </c>
      <c r="S68" s="289">
        <f t="shared" si="54"/>
        <v>6</v>
      </c>
      <c r="T68" s="289">
        <f t="shared" si="54"/>
        <v>0</v>
      </c>
      <c r="U68" s="289">
        <f t="shared" si="54"/>
        <v>0</v>
      </c>
      <c r="V68" s="289">
        <f t="shared" si="54"/>
        <v>0</v>
      </c>
      <c r="W68" s="289">
        <f t="shared" si="54"/>
        <v>0</v>
      </c>
      <c r="X68" s="289">
        <f t="shared" si="54"/>
        <v>0</v>
      </c>
      <c r="Y68" s="289">
        <f t="shared" si="54"/>
        <v>0</v>
      </c>
      <c r="Z68" s="289">
        <f t="shared" si="54"/>
        <v>0</v>
      </c>
      <c r="AA68" s="289">
        <f t="shared" si="54"/>
        <v>0</v>
      </c>
      <c r="AB68" s="289">
        <f t="shared" si="54"/>
        <v>0</v>
      </c>
      <c r="AC68" s="289">
        <f t="shared" si="54"/>
        <v>0</v>
      </c>
      <c r="AD68" s="289">
        <f t="shared" si="54"/>
        <v>0</v>
      </c>
      <c r="AE68" s="289">
        <f t="shared" si="54"/>
        <v>0</v>
      </c>
      <c r="AF68" s="289">
        <f t="shared" si="54"/>
        <v>198</v>
      </c>
      <c r="AG68" s="289">
        <f t="shared" si="54"/>
        <v>2</v>
      </c>
      <c r="AH68" s="385">
        <f t="shared" si="54"/>
        <v>148</v>
      </c>
      <c r="AI68" s="405"/>
      <c r="AJ68" s="406"/>
      <c r="AK68" s="406"/>
      <c r="AL68" s="406"/>
      <c r="AM68" s="406"/>
      <c r="AN68" s="406"/>
      <c r="AO68" s="406"/>
      <c r="AP68" s="397"/>
      <c r="AQ68" s="397"/>
      <c r="AR68" s="397"/>
      <c r="AS68" s="397"/>
      <c r="AT68" s="397"/>
      <c r="AU68" s="397"/>
      <c r="AV68" s="397"/>
      <c r="AW68" s="397"/>
    </row>
    <row r="69" spans="1:49" s="50" customFormat="1" ht="45.6" customHeight="1">
      <c r="A69" s="282" t="s">
        <v>184</v>
      </c>
      <c r="B69" s="283" t="s">
        <v>290</v>
      </c>
      <c r="C69" s="284"/>
      <c r="D69" s="285"/>
      <c r="E69" s="259">
        <v>8</v>
      </c>
      <c r="F69" s="261"/>
      <c r="G69" s="109">
        <v>7</v>
      </c>
      <c r="H69" s="262">
        <f t="shared" ref="H69" si="55">J69+I69+Q69+R69+S69+N69</f>
        <v>132</v>
      </c>
      <c r="I69" s="263">
        <f t="shared" ref="I69" si="56">W69+Y69+AA69+AC69+AE69+AG69</f>
        <v>2</v>
      </c>
      <c r="J69" s="111">
        <f t="shared" ref="J69" si="57">X69+Z69+AB69+AD69+AF69+AH69</f>
        <v>130</v>
      </c>
      <c r="K69" s="264">
        <f t="shared" ref="K69" si="58">M69+O69+P69</f>
        <v>72</v>
      </c>
      <c r="L69" s="264">
        <f t="shared" ref="L69" si="59">J69-M69</f>
        <v>58</v>
      </c>
      <c r="M69" s="109">
        <v>72</v>
      </c>
      <c r="N69" s="109"/>
      <c r="O69" s="109"/>
      <c r="P69" s="109"/>
      <c r="Q69" s="109"/>
      <c r="R69" s="109"/>
      <c r="S69" s="109"/>
      <c r="T69" s="109"/>
      <c r="U69" s="261"/>
      <c r="V69" s="261"/>
      <c r="W69" s="261"/>
      <c r="X69" s="109"/>
      <c r="Y69" s="109"/>
      <c r="Z69" s="279"/>
      <c r="AA69" s="109"/>
      <c r="AB69" s="109"/>
      <c r="AC69" s="109"/>
      <c r="AD69" s="109"/>
      <c r="AE69" s="109"/>
      <c r="AF69" s="109">
        <v>54</v>
      </c>
      <c r="AG69" s="109">
        <v>2</v>
      </c>
      <c r="AH69" s="386">
        <v>76</v>
      </c>
      <c r="AI69" s="401"/>
      <c r="AJ69" s="404"/>
      <c r="AK69" s="404"/>
      <c r="AL69" s="404"/>
      <c r="AM69" s="404"/>
      <c r="AN69" s="404"/>
      <c r="AO69" s="404"/>
    </row>
    <row r="70" spans="1:49" s="191" customFormat="1" ht="12.75">
      <c r="A70" s="198" t="s">
        <v>95</v>
      </c>
      <c r="B70" s="199" t="s">
        <v>4</v>
      </c>
      <c r="C70" s="200"/>
      <c r="D70" s="187"/>
      <c r="E70" s="201">
        <v>8</v>
      </c>
      <c r="F70" s="180"/>
      <c r="G70" s="180"/>
      <c r="H70" s="202">
        <v>72</v>
      </c>
      <c r="I70" s="187"/>
      <c r="J70" s="186">
        <f>V70+X70+Z70+AB70+AD70+AF70+AH70-M70-L70</f>
        <v>72</v>
      </c>
      <c r="K70" s="183">
        <f t="shared" ref="K70" si="60">M70+O70+P70</f>
        <v>72</v>
      </c>
      <c r="L70" s="186"/>
      <c r="M70" s="187"/>
      <c r="N70" s="187"/>
      <c r="O70" s="183">
        <f>H70</f>
        <v>72</v>
      </c>
      <c r="P70" s="183"/>
      <c r="Q70" s="181"/>
      <c r="R70" s="181"/>
      <c r="S70" s="181"/>
      <c r="T70" s="181"/>
      <c r="U70" s="180"/>
      <c r="V70" s="180"/>
      <c r="W70" s="180"/>
      <c r="X70" s="181"/>
      <c r="Y70" s="181"/>
      <c r="Z70" s="203"/>
      <c r="AA70" s="181"/>
      <c r="AB70" s="181"/>
      <c r="AC70" s="181"/>
      <c r="AD70" s="181"/>
      <c r="AE70" s="181"/>
      <c r="AF70" s="181">
        <v>36</v>
      </c>
      <c r="AG70" s="181"/>
      <c r="AH70" s="387">
        <v>36</v>
      </c>
      <c r="AI70" s="401"/>
      <c r="AJ70" s="404"/>
      <c r="AK70" s="404"/>
      <c r="AL70" s="404"/>
      <c r="AM70" s="404"/>
      <c r="AN70" s="404"/>
      <c r="AO70" s="404"/>
    </row>
    <row r="71" spans="1:49" s="224" customFormat="1" ht="12.75">
      <c r="A71" s="208" t="s">
        <v>259</v>
      </c>
      <c r="B71" s="209" t="s">
        <v>253</v>
      </c>
      <c r="C71" s="225"/>
      <c r="D71" s="216"/>
      <c r="E71" s="220">
        <v>8</v>
      </c>
      <c r="F71" s="213"/>
      <c r="G71" s="213"/>
      <c r="H71" s="226">
        <v>144</v>
      </c>
      <c r="I71" s="216"/>
      <c r="J71" s="215">
        <f>V71+X71+Z71+AB71+AD71+AF71+AH71-M71-L71</f>
        <v>144</v>
      </c>
      <c r="K71" s="211">
        <f>M71+O71+P71</f>
        <v>144</v>
      </c>
      <c r="L71" s="215"/>
      <c r="M71" s="216"/>
      <c r="N71" s="216"/>
      <c r="O71" s="211"/>
      <c r="P71" s="211">
        <f>H71</f>
        <v>144</v>
      </c>
      <c r="Q71" s="212"/>
      <c r="R71" s="212"/>
      <c r="S71" s="212"/>
      <c r="T71" s="212"/>
      <c r="U71" s="213"/>
      <c r="V71" s="213"/>
      <c r="W71" s="213"/>
      <c r="X71" s="212"/>
      <c r="Y71" s="212"/>
      <c r="Z71" s="217"/>
      <c r="AA71" s="212"/>
      <c r="AB71" s="212"/>
      <c r="AC71" s="212"/>
      <c r="AD71" s="212"/>
      <c r="AE71" s="212"/>
      <c r="AF71" s="212">
        <v>108</v>
      </c>
      <c r="AG71" s="212"/>
      <c r="AH71" s="383">
        <v>36</v>
      </c>
      <c r="AI71" s="401"/>
      <c r="AJ71" s="404"/>
      <c r="AK71" s="404"/>
      <c r="AL71" s="404"/>
      <c r="AM71" s="404"/>
      <c r="AN71" s="404"/>
      <c r="AO71" s="404"/>
    </row>
    <row r="72" spans="1:49" s="50" customFormat="1" ht="18.75" customHeight="1" thickBot="1">
      <c r="A72" s="251" t="s">
        <v>260</v>
      </c>
      <c r="B72" s="251" t="s">
        <v>211</v>
      </c>
      <c r="C72" s="252">
        <v>8</v>
      </c>
      <c r="D72" s="253"/>
      <c r="E72" s="254"/>
      <c r="F72" s="91"/>
      <c r="G72" s="91"/>
      <c r="H72" s="255">
        <v>12</v>
      </c>
      <c r="I72" s="253"/>
      <c r="J72" s="256">
        <f>Q72+R72+S72</f>
        <v>12</v>
      </c>
      <c r="K72" s="97"/>
      <c r="L72" s="97"/>
      <c r="M72" s="97"/>
      <c r="N72" s="97"/>
      <c r="O72" s="97"/>
      <c r="P72" s="97"/>
      <c r="Q72" s="97">
        <v>4</v>
      </c>
      <c r="R72" s="97">
        <v>2</v>
      </c>
      <c r="S72" s="97">
        <v>6</v>
      </c>
      <c r="T72" s="97"/>
      <c r="U72" s="91"/>
      <c r="V72" s="91"/>
      <c r="W72" s="91"/>
      <c r="X72" s="97"/>
      <c r="Y72" s="97"/>
      <c r="Z72" s="92"/>
      <c r="AA72" s="97"/>
      <c r="AB72" s="97"/>
      <c r="AC72" s="97"/>
      <c r="AD72" s="97"/>
      <c r="AE72" s="97"/>
      <c r="AF72" s="97"/>
      <c r="AG72" s="97"/>
      <c r="AH72" s="360"/>
      <c r="AI72" s="401"/>
      <c r="AJ72" s="404"/>
      <c r="AK72" s="404"/>
      <c r="AL72" s="404"/>
      <c r="AM72" s="404"/>
      <c r="AN72" s="404"/>
      <c r="AO72" s="404"/>
    </row>
    <row r="73" spans="1:49" s="271" customFormat="1" ht="38.25" customHeight="1" thickBot="1">
      <c r="A73" s="267" t="s">
        <v>261</v>
      </c>
      <c r="B73" s="177" t="s">
        <v>309</v>
      </c>
      <c r="C73" s="268">
        <v>1</v>
      </c>
      <c r="D73" s="269"/>
      <c r="E73" s="268">
        <v>2</v>
      </c>
      <c r="F73" s="270"/>
      <c r="G73" s="270">
        <v>2</v>
      </c>
      <c r="H73" s="270">
        <f>H74+H75+H76+H77</f>
        <v>422</v>
      </c>
      <c r="I73" s="270">
        <f t="shared" ref="I73:AE73" si="61">I74+I75+I76+I77</f>
        <v>2</v>
      </c>
      <c r="J73" s="270">
        <f t="shared" si="61"/>
        <v>420</v>
      </c>
      <c r="K73" s="270">
        <f t="shared" si="61"/>
        <v>360</v>
      </c>
      <c r="L73" s="270">
        <f t="shared" si="61"/>
        <v>48</v>
      </c>
      <c r="M73" s="270">
        <f t="shared" si="61"/>
        <v>72</v>
      </c>
      <c r="N73" s="270">
        <f t="shared" si="61"/>
        <v>0</v>
      </c>
      <c r="O73" s="270">
        <f t="shared" si="61"/>
        <v>108</v>
      </c>
      <c r="P73" s="270">
        <f t="shared" si="61"/>
        <v>180</v>
      </c>
      <c r="Q73" s="270">
        <f t="shared" si="61"/>
        <v>4</v>
      </c>
      <c r="R73" s="270">
        <f t="shared" si="61"/>
        <v>2</v>
      </c>
      <c r="S73" s="270">
        <f t="shared" si="61"/>
        <v>6</v>
      </c>
      <c r="T73" s="270">
        <f t="shared" si="61"/>
        <v>0</v>
      </c>
      <c r="U73" s="270">
        <f t="shared" si="61"/>
        <v>0</v>
      </c>
      <c r="V73" s="270">
        <f t="shared" si="61"/>
        <v>0</v>
      </c>
      <c r="W73" s="270">
        <f t="shared" si="61"/>
        <v>0</v>
      </c>
      <c r="X73" s="270">
        <f>X74+X75+X76+X77</f>
        <v>28</v>
      </c>
      <c r="Y73" s="270">
        <f>Y74+Y75+Y76+Y77</f>
        <v>0</v>
      </c>
      <c r="Z73" s="270">
        <f>Z74+Z75+Z76+Z77</f>
        <v>204</v>
      </c>
      <c r="AA73" s="270">
        <f t="shared" si="61"/>
        <v>2</v>
      </c>
      <c r="AB73" s="270">
        <f t="shared" si="61"/>
        <v>176</v>
      </c>
      <c r="AC73" s="270">
        <f t="shared" si="61"/>
        <v>0</v>
      </c>
      <c r="AD73" s="270">
        <f t="shared" si="61"/>
        <v>0</v>
      </c>
      <c r="AE73" s="270">
        <f t="shared" si="61"/>
        <v>0</v>
      </c>
      <c r="AF73" s="270">
        <f>AF74+AF75+AF76+AF77</f>
        <v>0</v>
      </c>
      <c r="AG73" s="270">
        <f>AG74+AG75+AG76+AG77</f>
        <v>0</v>
      </c>
      <c r="AH73" s="388">
        <f>AH74+AH75+AH76+AH77</f>
        <v>0</v>
      </c>
      <c r="AI73" s="405"/>
      <c r="AJ73" s="406"/>
      <c r="AK73" s="406"/>
      <c r="AL73" s="406"/>
      <c r="AM73" s="406"/>
      <c r="AN73" s="406"/>
      <c r="AO73" s="406"/>
      <c r="AP73" s="396"/>
      <c r="AQ73" s="396"/>
      <c r="AR73" s="396"/>
      <c r="AS73" s="396"/>
      <c r="AT73" s="396"/>
      <c r="AU73" s="396"/>
      <c r="AV73" s="396"/>
      <c r="AW73" s="396"/>
    </row>
    <row r="74" spans="1:49" s="48" customFormat="1" ht="28.5" customHeight="1">
      <c r="A74" s="257" t="s">
        <v>262</v>
      </c>
      <c r="B74" s="258" t="s">
        <v>291</v>
      </c>
      <c r="C74" s="259"/>
      <c r="D74" s="260"/>
      <c r="E74" s="544" t="s">
        <v>323</v>
      </c>
      <c r="F74" s="261"/>
      <c r="G74" s="109">
        <v>3.4</v>
      </c>
      <c r="H74" s="262">
        <f t="shared" ref="H74" si="62">J74+I74+Q74+R74+S74+N74</f>
        <v>122</v>
      </c>
      <c r="I74" s="263">
        <f t="shared" ref="I74" si="63">W74+Y74+AA74+AC74+AE74+AG74</f>
        <v>2</v>
      </c>
      <c r="J74" s="111">
        <f t="shared" ref="J74" si="64">X74+Z74+AB74+AD74+AF74+AH74</f>
        <v>120</v>
      </c>
      <c r="K74" s="264">
        <f t="shared" ref="K74" si="65">M74+O74+P74</f>
        <v>72</v>
      </c>
      <c r="L74" s="264">
        <f t="shared" ref="L74" si="66">J74-M74</f>
        <v>48</v>
      </c>
      <c r="M74" s="109">
        <v>72</v>
      </c>
      <c r="N74" s="109"/>
      <c r="O74" s="109"/>
      <c r="P74" s="109"/>
      <c r="Q74" s="109"/>
      <c r="R74" s="109"/>
      <c r="S74" s="265"/>
      <c r="T74" s="109"/>
      <c r="U74" s="261"/>
      <c r="V74" s="261"/>
      <c r="W74" s="261"/>
      <c r="X74" s="103">
        <v>28</v>
      </c>
      <c r="Y74" s="103"/>
      <c r="Z74" s="266">
        <v>24</v>
      </c>
      <c r="AA74" s="109">
        <v>2</v>
      </c>
      <c r="AB74" s="109">
        <v>68</v>
      </c>
      <c r="AC74" s="109"/>
      <c r="AD74" s="109"/>
      <c r="AE74" s="109"/>
      <c r="AF74" s="109"/>
      <c r="AG74" s="109"/>
      <c r="AH74" s="386"/>
      <c r="AI74" s="401"/>
      <c r="AJ74" s="404"/>
      <c r="AK74" s="404"/>
      <c r="AL74" s="404"/>
      <c r="AM74" s="404"/>
      <c r="AN74" s="404"/>
      <c r="AO74" s="404"/>
    </row>
    <row r="75" spans="1:49" s="191" customFormat="1" ht="17.25" customHeight="1">
      <c r="A75" s="198" t="s">
        <v>263</v>
      </c>
      <c r="B75" s="199" t="s">
        <v>4</v>
      </c>
      <c r="C75" s="201"/>
      <c r="D75" s="204"/>
      <c r="E75" s="545"/>
      <c r="F75" s="180"/>
      <c r="G75" s="180"/>
      <c r="H75" s="205">
        <v>108</v>
      </c>
      <c r="I75" s="187"/>
      <c r="J75" s="186">
        <f>V75+X75+Z75+AB75+AD75+AF75+AH75-M75-L75</f>
        <v>108</v>
      </c>
      <c r="K75" s="183">
        <f t="shared" ref="K75" si="67">M75+O75+P75</f>
        <v>108</v>
      </c>
      <c r="L75" s="186"/>
      <c r="M75" s="187"/>
      <c r="N75" s="187"/>
      <c r="O75" s="183">
        <f>H75</f>
        <v>108</v>
      </c>
      <c r="P75" s="183"/>
      <c r="Q75" s="181"/>
      <c r="R75" s="181"/>
      <c r="S75" s="181"/>
      <c r="T75" s="181"/>
      <c r="U75" s="180"/>
      <c r="V75" s="180"/>
      <c r="W75" s="180"/>
      <c r="X75" s="188"/>
      <c r="Y75" s="188"/>
      <c r="Z75" s="189">
        <v>72</v>
      </c>
      <c r="AA75" s="181"/>
      <c r="AB75" s="181">
        <v>36</v>
      </c>
      <c r="AC75" s="181"/>
      <c r="AD75" s="206"/>
      <c r="AE75" s="181"/>
      <c r="AF75" s="188"/>
      <c r="AG75" s="188"/>
      <c r="AH75" s="389"/>
      <c r="AI75" s="401"/>
      <c r="AJ75" s="404"/>
      <c r="AK75" s="404"/>
      <c r="AL75" s="404"/>
      <c r="AM75" s="404"/>
      <c r="AN75" s="404"/>
      <c r="AO75" s="404"/>
    </row>
    <row r="76" spans="1:49" s="224" customFormat="1" ht="19.5" customHeight="1">
      <c r="A76" s="208" t="s">
        <v>264</v>
      </c>
      <c r="B76" s="209" t="s">
        <v>253</v>
      </c>
      <c r="C76" s="220"/>
      <c r="D76" s="221"/>
      <c r="E76" s="220">
        <v>5</v>
      </c>
      <c r="F76" s="213"/>
      <c r="G76" s="213"/>
      <c r="H76" s="222">
        <v>180</v>
      </c>
      <c r="I76" s="216"/>
      <c r="J76" s="215">
        <f>V76+X76+Z76+AB76+AD76+AF76+AH76-M76-L76</f>
        <v>180</v>
      </c>
      <c r="K76" s="211">
        <f>M76+O76+P76</f>
        <v>180</v>
      </c>
      <c r="L76" s="215"/>
      <c r="M76" s="216"/>
      <c r="N76" s="216"/>
      <c r="O76" s="211"/>
      <c r="P76" s="211">
        <f>H76</f>
        <v>180</v>
      </c>
      <c r="Q76" s="212"/>
      <c r="R76" s="212"/>
      <c r="S76" s="212"/>
      <c r="T76" s="212"/>
      <c r="U76" s="213"/>
      <c r="V76" s="213"/>
      <c r="W76" s="213"/>
      <c r="X76" s="218"/>
      <c r="Y76" s="218"/>
      <c r="Z76" s="223">
        <v>108</v>
      </c>
      <c r="AA76" s="212"/>
      <c r="AB76" s="212">
        <v>72</v>
      </c>
      <c r="AC76" s="212"/>
      <c r="AD76" s="212"/>
      <c r="AE76" s="212"/>
      <c r="AF76" s="218"/>
      <c r="AG76" s="218"/>
      <c r="AH76" s="390"/>
      <c r="AI76" s="401"/>
      <c r="AJ76" s="404"/>
      <c r="AK76" s="404"/>
      <c r="AL76" s="404"/>
      <c r="AM76" s="404"/>
      <c r="AN76" s="404"/>
      <c r="AO76" s="404"/>
    </row>
    <row r="77" spans="1:49" s="50" customFormat="1" ht="17.25" customHeight="1" thickBot="1">
      <c r="A77" s="251" t="s">
        <v>292</v>
      </c>
      <c r="B77" s="251" t="s">
        <v>302</v>
      </c>
      <c r="C77" s="272">
        <v>5</v>
      </c>
      <c r="D77" s="273"/>
      <c r="E77" s="274"/>
      <c r="F77" s="91"/>
      <c r="G77" s="91"/>
      <c r="H77" s="255">
        <v>12</v>
      </c>
      <c r="I77" s="253"/>
      <c r="J77" s="256">
        <f>Q77+R77+S77</f>
        <v>12</v>
      </c>
      <c r="K77" s="275"/>
      <c r="L77" s="275"/>
      <c r="M77" s="97"/>
      <c r="N77" s="97"/>
      <c r="O77" s="97"/>
      <c r="P77" s="97"/>
      <c r="Q77" s="97">
        <v>4</v>
      </c>
      <c r="R77" s="97">
        <v>2</v>
      </c>
      <c r="S77" s="97">
        <v>6</v>
      </c>
      <c r="T77" s="97"/>
      <c r="U77" s="91"/>
      <c r="V77" s="91"/>
      <c r="W77" s="91"/>
      <c r="X77" s="97"/>
      <c r="Y77" s="97"/>
      <c r="Z77" s="92"/>
      <c r="AA77" s="97"/>
      <c r="AB77" s="97"/>
      <c r="AC77" s="97"/>
      <c r="AD77" s="97"/>
      <c r="AE77" s="97"/>
      <c r="AF77" s="97"/>
      <c r="AG77" s="97"/>
      <c r="AH77" s="391"/>
      <c r="AI77" s="401"/>
      <c r="AJ77" s="404"/>
      <c r="AK77" s="404"/>
      <c r="AL77" s="404"/>
      <c r="AM77" s="404"/>
      <c r="AN77" s="404"/>
      <c r="AO77" s="404"/>
    </row>
    <row r="78" spans="1:49" s="271" customFormat="1" ht="50.25" customHeight="1" thickBot="1">
      <c r="A78" s="280" t="s">
        <v>312</v>
      </c>
      <c r="B78" s="177" t="s">
        <v>308</v>
      </c>
      <c r="C78" s="268">
        <v>1</v>
      </c>
      <c r="D78" s="269"/>
      <c r="E78" s="268">
        <v>4</v>
      </c>
      <c r="F78" s="270"/>
      <c r="G78" s="270"/>
      <c r="H78" s="340">
        <f>H79+H80+H81+H82</f>
        <v>336</v>
      </c>
      <c r="I78" s="270">
        <f t="shared" ref="I78:AG78" si="68">I79+I80+I81+I82</f>
        <v>2</v>
      </c>
      <c r="J78" s="270">
        <f t="shared" si="68"/>
        <v>334</v>
      </c>
      <c r="K78" s="270">
        <f t="shared" si="68"/>
        <v>288</v>
      </c>
      <c r="L78" s="270">
        <f t="shared" si="68"/>
        <v>34</v>
      </c>
      <c r="M78" s="270">
        <f t="shared" si="68"/>
        <v>36</v>
      </c>
      <c r="N78" s="270">
        <f t="shared" si="68"/>
        <v>0</v>
      </c>
      <c r="O78" s="270">
        <f t="shared" si="68"/>
        <v>72</v>
      </c>
      <c r="P78" s="270">
        <f t="shared" si="68"/>
        <v>180</v>
      </c>
      <c r="Q78" s="270">
        <f t="shared" si="68"/>
        <v>4</v>
      </c>
      <c r="R78" s="270">
        <f t="shared" si="68"/>
        <v>2</v>
      </c>
      <c r="S78" s="270">
        <f t="shared" si="68"/>
        <v>6</v>
      </c>
      <c r="T78" s="270">
        <f t="shared" si="68"/>
        <v>0</v>
      </c>
      <c r="U78" s="270">
        <f t="shared" si="68"/>
        <v>0</v>
      </c>
      <c r="V78" s="270">
        <f t="shared" si="68"/>
        <v>0</v>
      </c>
      <c r="W78" s="270">
        <f t="shared" si="68"/>
        <v>0</v>
      </c>
      <c r="X78" s="270">
        <f t="shared" si="68"/>
        <v>0</v>
      </c>
      <c r="Y78" s="270">
        <f t="shared" si="68"/>
        <v>0</v>
      </c>
      <c r="Z78" s="270">
        <f t="shared" si="68"/>
        <v>0</v>
      </c>
      <c r="AA78" s="270">
        <f t="shared" si="68"/>
        <v>0</v>
      </c>
      <c r="AB78" s="270">
        <f t="shared" si="68"/>
        <v>0</v>
      </c>
      <c r="AC78" s="270">
        <f t="shared" si="68"/>
        <v>0</v>
      </c>
      <c r="AD78" s="270">
        <f t="shared" si="68"/>
        <v>0</v>
      </c>
      <c r="AE78" s="270">
        <f t="shared" si="68"/>
        <v>0</v>
      </c>
      <c r="AF78" s="270">
        <f t="shared" si="68"/>
        <v>108</v>
      </c>
      <c r="AG78" s="270">
        <f t="shared" si="68"/>
        <v>2</v>
      </c>
      <c r="AH78" s="388">
        <f>AH79+AH80+AH81</f>
        <v>214</v>
      </c>
      <c r="AI78" s="405"/>
      <c r="AJ78" s="406"/>
      <c r="AK78" s="406"/>
      <c r="AL78" s="406"/>
      <c r="AM78" s="406"/>
      <c r="AN78" s="406"/>
      <c r="AO78" s="406"/>
      <c r="AP78" s="396"/>
      <c r="AQ78" s="396"/>
      <c r="AR78" s="396"/>
      <c r="AS78" s="396"/>
      <c r="AT78" s="396"/>
      <c r="AU78" s="396"/>
      <c r="AV78" s="396"/>
      <c r="AW78" s="396"/>
    </row>
    <row r="79" spans="1:49" s="54" customFormat="1" ht="39" customHeight="1">
      <c r="A79" s="276" t="s">
        <v>311</v>
      </c>
      <c r="B79" s="277" t="s">
        <v>328</v>
      </c>
      <c r="C79" s="265"/>
      <c r="D79" s="278"/>
      <c r="E79" s="278">
        <v>8</v>
      </c>
      <c r="F79" s="109"/>
      <c r="G79" s="261"/>
      <c r="H79" s="262">
        <f t="shared" ref="H79" si="69">J79+I79+Q79+R79+S79+N79</f>
        <v>72</v>
      </c>
      <c r="I79" s="263">
        <f t="shared" ref="I79" si="70">W79+Y79+AA79+AC79+AE79+AG79</f>
        <v>2</v>
      </c>
      <c r="J79" s="111">
        <f t="shared" ref="J79" si="71">X79+Z79+AB79+AD79+AF79+AH79</f>
        <v>70</v>
      </c>
      <c r="K79" s="264">
        <f t="shared" ref="K79" si="72">M79+O79+P79</f>
        <v>36</v>
      </c>
      <c r="L79" s="264">
        <f t="shared" ref="L79" si="73">J79-M79</f>
        <v>34</v>
      </c>
      <c r="M79" s="109">
        <v>36</v>
      </c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79"/>
      <c r="AA79" s="261"/>
      <c r="AB79" s="109"/>
      <c r="AC79" s="261"/>
      <c r="AD79" s="261"/>
      <c r="AE79" s="261"/>
      <c r="AF79" s="261"/>
      <c r="AG79" s="109">
        <v>2</v>
      </c>
      <c r="AH79" s="386">
        <v>70</v>
      </c>
      <c r="AI79" s="401"/>
      <c r="AJ79" s="404"/>
      <c r="AK79" s="404"/>
      <c r="AL79" s="404"/>
      <c r="AM79" s="404"/>
      <c r="AN79" s="404"/>
      <c r="AO79" s="404"/>
    </row>
    <row r="80" spans="1:49" s="190" customFormat="1" ht="17.25" customHeight="1">
      <c r="A80" s="198" t="s">
        <v>313</v>
      </c>
      <c r="B80" s="199" t="s">
        <v>4</v>
      </c>
      <c r="C80" s="207"/>
      <c r="D80" s="183"/>
      <c r="E80" s="183">
        <v>8</v>
      </c>
      <c r="F80" s="181"/>
      <c r="G80" s="180"/>
      <c r="H80" s="182">
        <v>72</v>
      </c>
      <c r="I80" s="180"/>
      <c r="J80" s="186">
        <f>V80+X80+Z80+AB80+AD80+AF80+AH80-M80-L80</f>
        <v>72</v>
      </c>
      <c r="K80" s="183">
        <f t="shared" ref="K80" si="74">M80+O80+P80</f>
        <v>72</v>
      </c>
      <c r="L80" s="186"/>
      <c r="M80" s="187"/>
      <c r="N80" s="187"/>
      <c r="O80" s="183">
        <f>H80</f>
        <v>72</v>
      </c>
      <c r="P80" s="183"/>
      <c r="Q80" s="180"/>
      <c r="R80" s="180"/>
      <c r="S80" s="180"/>
      <c r="T80" s="180"/>
      <c r="U80" s="180"/>
      <c r="V80" s="180"/>
      <c r="W80" s="180"/>
      <c r="X80" s="180"/>
      <c r="Y80" s="180"/>
      <c r="Z80" s="203"/>
      <c r="AA80" s="180"/>
      <c r="AB80" s="181"/>
      <c r="AC80" s="180"/>
      <c r="AD80" s="180"/>
      <c r="AE80" s="180"/>
      <c r="AF80" s="180"/>
      <c r="AG80" s="180"/>
      <c r="AH80" s="382">
        <v>72</v>
      </c>
      <c r="AI80" s="401"/>
      <c r="AJ80" s="404"/>
      <c r="AK80" s="404"/>
      <c r="AL80" s="404"/>
      <c r="AM80" s="404"/>
      <c r="AN80" s="404"/>
      <c r="AO80" s="404"/>
    </row>
    <row r="81" spans="1:41" s="219" customFormat="1" ht="19.5" customHeight="1">
      <c r="A81" s="208" t="s">
        <v>334</v>
      </c>
      <c r="B81" s="209" t="s">
        <v>253</v>
      </c>
      <c r="C81" s="210"/>
      <c r="D81" s="211"/>
      <c r="E81" s="211">
        <v>8</v>
      </c>
      <c r="F81" s="212"/>
      <c r="G81" s="213"/>
      <c r="H81" s="214">
        <v>180</v>
      </c>
      <c r="I81" s="213"/>
      <c r="J81" s="215">
        <f>V81+X81+Z81+AB81+AD81+AF81+AH81-M81-L81</f>
        <v>180</v>
      </c>
      <c r="K81" s="211">
        <f>M81+O81+P81</f>
        <v>180</v>
      </c>
      <c r="L81" s="215"/>
      <c r="M81" s="216"/>
      <c r="N81" s="216"/>
      <c r="O81" s="211"/>
      <c r="P81" s="211">
        <f>H81</f>
        <v>180</v>
      </c>
      <c r="Q81" s="213"/>
      <c r="R81" s="213"/>
      <c r="S81" s="213"/>
      <c r="T81" s="213"/>
      <c r="U81" s="213"/>
      <c r="V81" s="213"/>
      <c r="W81" s="213"/>
      <c r="X81" s="213"/>
      <c r="Y81" s="213"/>
      <c r="Z81" s="217"/>
      <c r="AA81" s="213"/>
      <c r="AB81" s="218"/>
      <c r="AC81" s="218"/>
      <c r="AD81" s="218"/>
      <c r="AE81" s="213"/>
      <c r="AF81" s="212">
        <v>108</v>
      </c>
      <c r="AG81" s="213"/>
      <c r="AH81" s="392">
        <v>72</v>
      </c>
      <c r="AI81" s="401"/>
      <c r="AJ81" s="404"/>
      <c r="AK81" s="404"/>
      <c r="AL81" s="404"/>
      <c r="AM81" s="404"/>
      <c r="AN81" s="404"/>
      <c r="AO81" s="404"/>
    </row>
    <row r="82" spans="1:41" s="54" customFormat="1" ht="18" customHeight="1">
      <c r="A82" s="168" t="s">
        <v>314</v>
      </c>
      <c r="B82" s="168" t="s">
        <v>302</v>
      </c>
      <c r="C82" s="120">
        <v>8</v>
      </c>
      <c r="D82" s="95"/>
      <c r="E82" s="95"/>
      <c r="F82" s="93"/>
      <c r="G82" s="87"/>
      <c r="H82" s="98">
        <v>12</v>
      </c>
      <c r="I82" s="87"/>
      <c r="J82" s="112">
        <f>Q82+R82+S82</f>
        <v>12</v>
      </c>
      <c r="K82" s="87"/>
      <c r="L82" s="87"/>
      <c r="M82" s="87"/>
      <c r="N82" s="87"/>
      <c r="O82" s="87"/>
      <c r="P82" s="87"/>
      <c r="Q82" s="93">
        <v>4</v>
      </c>
      <c r="R82" s="93">
        <v>2</v>
      </c>
      <c r="S82" s="93">
        <v>6</v>
      </c>
      <c r="T82" s="87"/>
      <c r="U82" s="87"/>
      <c r="V82" s="87"/>
      <c r="W82" s="87"/>
      <c r="X82" s="87"/>
      <c r="Y82" s="87"/>
      <c r="Z82" s="88"/>
      <c r="AA82" s="87"/>
      <c r="AB82" s="87"/>
      <c r="AC82" s="87"/>
      <c r="AD82" s="171"/>
      <c r="AE82" s="87"/>
      <c r="AF82" s="87"/>
      <c r="AG82" s="87"/>
      <c r="AH82" s="367"/>
      <c r="AI82" s="401"/>
      <c r="AJ82" s="404"/>
      <c r="AK82" s="404"/>
      <c r="AL82" s="404"/>
      <c r="AM82" s="404"/>
      <c r="AN82" s="404"/>
      <c r="AO82" s="404"/>
    </row>
    <row r="83" spans="1:41" s="54" customFormat="1" ht="30" customHeight="1">
      <c r="A83" s="172" t="s">
        <v>265</v>
      </c>
      <c r="B83" s="172" t="s">
        <v>266</v>
      </c>
      <c r="C83" s="120"/>
      <c r="D83" s="95"/>
      <c r="E83" s="120">
        <v>8</v>
      </c>
      <c r="F83" s="93"/>
      <c r="G83" s="87"/>
      <c r="H83" s="157">
        <v>144</v>
      </c>
      <c r="I83" s="87"/>
      <c r="J83" s="166"/>
      <c r="K83" s="95"/>
      <c r="L83" s="95"/>
      <c r="M83" s="93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8"/>
      <c r="AA83" s="87"/>
      <c r="AB83" s="87"/>
      <c r="AC83" s="87"/>
      <c r="AD83" s="87"/>
      <c r="AE83" s="87"/>
      <c r="AF83" s="87"/>
      <c r="AG83" s="87"/>
      <c r="AH83" s="367">
        <v>144</v>
      </c>
      <c r="AI83" s="401"/>
      <c r="AJ83" s="404"/>
      <c r="AK83" s="404"/>
      <c r="AL83" s="404"/>
      <c r="AM83" s="404"/>
      <c r="AN83" s="404"/>
      <c r="AO83" s="404"/>
    </row>
    <row r="84" spans="1:41" s="48" customFormat="1" ht="18" customHeight="1" thickBot="1">
      <c r="A84" s="165" t="s">
        <v>57</v>
      </c>
      <c r="B84" s="155" t="s">
        <v>9</v>
      </c>
      <c r="C84" s="170"/>
      <c r="D84" s="94"/>
      <c r="E84" s="120"/>
      <c r="F84" s="87"/>
      <c r="G84" s="87"/>
      <c r="H84" s="87">
        <v>216</v>
      </c>
      <c r="I84" s="94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87">
        <v>216</v>
      </c>
      <c r="U84" s="87"/>
      <c r="V84" s="87"/>
      <c r="W84" s="87"/>
      <c r="X84" s="93"/>
      <c r="Y84" s="93"/>
      <c r="Z84" s="88"/>
      <c r="AA84" s="93"/>
      <c r="AB84" s="93"/>
      <c r="AC84" s="93"/>
      <c r="AD84" s="93"/>
      <c r="AE84" s="93"/>
      <c r="AF84" s="93"/>
      <c r="AG84" s="93"/>
      <c r="AH84" s="359">
        <v>216</v>
      </c>
      <c r="AI84" s="401"/>
      <c r="AJ84" s="404"/>
      <c r="AK84" s="404"/>
      <c r="AL84" s="404"/>
      <c r="AM84" s="404"/>
      <c r="AN84" s="404"/>
      <c r="AO84" s="404"/>
    </row>
    <row r="85" spans="1:41" s="50" customFormat="1" ht="21.75" customHeight="1">
      <c r="A85" s="531"/>
      <c r="B85" s="532"/>
      <c r="C85" s="532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3"/>
      <c r="O85" s="542" t="s">
        <v>58</v>
      </c>
      <c r="P85" s="543"/>
      <c r="Q85" s="543"/>
      <c r="R85" s="543"/>
      <c r="S85" s="543"/>
      <c r="T85" s="543"/>
      <c r="U85" s="88">
        <f>U9</f>
        <v>612</v>
      </c>
      <c r="V85" s="88">
        <f t="shared" ref="V85:AH85" si="75">V9</f>
        <v>792</v>
      </c>
      <c r="W85" s="88">
        <f t="shared" si="75"/>
        <v>12</v>
      </c>
      <c r="X85" s="88">
        <f t="shared" si="75"/>
        <v>456</v>
      </c>
      <c r="Y85" s="88">
        <f t="shared" si="75"/>
        <v>10</v>
      </c>
      <c r="Z85" s="88">
        <f t="shared" si="75"/>
        <v>566</v>
      </c>
      <c r="AA85" s="88">
        <f t="shared" si="75"/>
        <v>10</v>
      </c>
      <c r="AB85" s="88">
        <f t="shared" si="75"/>
        <v>458</v>
      </c>
      <c r="AC85" s="88">
        <f t="shared" si="75"/>
        <v>14</v>
      </c>
      <c r="AD85" s="88">
        <f t="shared" si="75"/>
        <v>490</v>
      </c>
      <c r="AE85" s="88">
        <f t="shared" si="75"/>
        <v>2</v>
      </c>
      <c r="AF85" s="88">
        <f t="shared" si="75"/>
        <v>250</v>
      </c>
      <c r="AG85" s="88">
        <f t="shared" si="75"/>
        <v>6</v>
      </c>
      <c r="AH85" s="354">
        <f t="shared" si="75"/>
        <v>246</v>
      </c>
      <c r="AI85" s="401"/>
      <c r="AJ85" s="404"/>
      <c r="AK85" s="404"/>
      <c r="AL85" s="404"/>
      <c r="AM85" s="404"/>
      <c r="AN85" s="404"/>
      <c r="AO85" s="404"/>
    </row>
    <row r="86" spans="1:41" s="50" customFormat="1" ht="17.25" customHeight="1">
      <c r="A86" s="534"/>
      <c r="B86" s="535"/>
      <c r="C86" s="535"/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6"/>
      <c r="O86" s="528" t="s">
        <v>59</v>
      </c>
      <c r="P86" s="529"/>
      <c r="Q86" s="529"/>
      <c r="R86" s="529"/>
      <c r="S86" s="529"/>
      <c r="T86" s="529"/>
      <c r="U86" s="93"/>
      <c r="V86" s="87">
        <v>72</v>
      </c>
      <c r="W86" s="87"/>
      <c r="X86" s="93"/>
      <c r="Y86" s="93"/>
      <c r="Z86" s="88">
        <v>36</v>
      </c>
      <c r="AA86" s="120"/>
      <c r="AB86" s="93">
        <v>36</v>
      </c>
      <c r="AC86" s="93"/>
      <c r="AD86" s="120">
        <v>36</v>
      </c>
      <c r="AE86" s="120"/>
      <c r="AF86" s="87">
        <v>36</v>
      </c>
      <c r="AG86" s="87"/>
      <c r="AH86" s="393">
        <v>36</v>
      </c>
      <c r="AI86" s="401"/>
      <c r="AJ86" s="404"/>
      <c r="AK86" s="404"/>
      <c r="AL86" s="404"/>
      <c r="AM86" s="404"/>
      <c r="AN86" s="404"/>
      <c r="AO86" s="404"/>
    </row>
    <row r="87" spans="1:41" s="50" customFormat="1" ht="12.75" customHeight="1">
      <c r="A87" s="534"/>
      <c r="B87" s="535"/>
      <c r="C87" s="535"/>
      <c r="D87" s="535"/>
      <c r="E87" s="535"/>
      <c r="F87" s="535"/>
      <c r="G87" s="535"/>
      <c r="H87" s="535"/>
      <c r="I87" s="535"/>
      <c r="J87" s="535"/>
      <c r="K87" s="535"/>
      <c r="L87" s="535"/>
      <c r="M87" s="535"/>
      <c r="N87" s="536"/>
      <c r="O87" s="528" t="s">
        <v>60</v>
      </c>
      <c r="P87" s="529"/>
      <c r="Q87" s="529"/>
      <c r="R87" s="529"/>
      <c r="S87" s="529"/>
      <c r="T87" s="529"/>
      <c r="U87" s="93"/>
      <c r="V87" s="93"/>
      <c r="W87" s="93"/>
      <c r="X87" s="87">
        <v>36</v>
      </c>
      <c r="Y87" s="87"/>
      <c r="Z87" s="88">
        <v>108</v>
      </c>
      <c r="AA87" s="87"/>
      <c r="AB87" s="87">
        <v>36</v>
      </c>
      <c r="AC87" s="87"/>
      <c r="AD87" s="87">
        <v>108</v>
      </c>
      <c r="AE87" s="87"/>
      <c r="AF87" s="87">
        <v>72</v>
      </c>
      <c r="AG87" s="87"/>
      <c r="AH87" s="367">
        <v>108</v>
      </c>
      <c r="AI87" s="401"/>
      <c r="AJ87" s="404"/>
      <c r="AK87" s="404"/>
      <c r="AL87" s="404"/>
      <c r="AM87" s="404"/>
      <c r="AN87" s="404"/>
      <c r="AO87" s="404"/>
    </row>
    <row r="88" spans="1:41" s="50" customFormat="1" ht="27" customHeight="1">
      <c r="A88" s="534"/>
      <c r="B88" s="535"/>
      <c r="C88" s="535"/>
      <c r="D88" s="535"/>
      <c r="E88" s="535"/>
      <c r="F88" s="535"/>
      <c r="G88" s="535"/>
      <c r="H88" s="535"/>
      <c r="I88" s="535"/>
      <c r="J88" s="535"/>
      <c r="K88" s="535"/>
      <c r="L88" s="535"/>
      <c r="M88" s="535"/>
      <c r="N88" s="536"/>
      <c r="O88" s="525" t="s">
        <v>216</v>
      </c>
      <c r="P88" s="526"/>
      <c r="Q88" s="526"/>
      <c r="R88" s="526"/>
      <c r="S88" s="526"/>
      <c r="T88" s="527"/>
      <c r="U88" s="93"/>
      <c r="V88" s="93"/>
      <c r="W88" s="93"/>
      <c r="X88" s="87">
        <v>108</v>
      </c>
      <c r="Y88" s="87"/>
      <c r="Z88" s="88">
        <v>144</v>
      </c>
      <c r="AA88" s="87"/>
      <c r="AB88" s="87">
        <v>72</v>
      </c>
      <c r="AC88" s="87"/>
      <c r="AD88" s="87">
        <v>252</v>
      </c>
      <c r="AE88" s="87"/>
      <c r="AF88" s="87">
        <v>252</v>
      </c>
      <c r="AG88" s="87"/>
      <c r="AH88" s="367">
        <v>108</v>
      </c>
      <c r="AI88" s="401"/>
      <c r="AJ88" s="404"/>
      <c r="AK88" s="404"/>
      <c r="AL88" s="404"/>
      <c r="AM88" s="404"/>
      <c r="AN88" s="404"/>
      <c r="AO88" s="404"/>
    </row>
    <row r="89" spans="1:41" s="50" customFormat="1" ht="13.5" customHeight="1">
      <c r="A89" s="534"/>
      <c r="B89" s="535"/>
      <c r="C89" s="535"/>
      <c r="D89" s="535"/>
      <c r="E89" s="535"/>
      <c r="F89" s="535"/>
      <c r="G89" s="535"/>
      <c r="H89" s="535"/>
      <c r="I89" s="535"/>
      <c r="J89" s="535"/>
      <c r="K89" s="535"/>
      <c r="L89" s="535"/>
      <c r="M89" s="535"/>
      <c r="N89" s="536"/>
      <c r="O89" s="528" t="s">
        <v>178</v>
      </c>
      <c r="P89" s="529"/>
      <c r="Q89" s="529"/>
      <c r="R89" s="529"/>
      <c r="S89" s="529"/>
      <c r="T89" s="529"/>
      <c r="U89" s="93"/>
      <c r="V89" s="93"/>
      <c r="W89" s="93"/>
      <c r="X89" s="93"/>
      <c r="Y89" s="93"/>
      <c r="Z89" s="88"/>
      <c r="AA89" s="93"/>
      <c r="AB89" s="93"/>
      <c r="AC89" s="93"/>
      <c r="AD89" s="93"/>
      <c r="AE89" s="93"/>
      <c r="AF89" s="93"/>
      <c r="AG89" s="93"/>
      <c r="AH89" s="367">
        <v>144</v>
      </c>
      <c r="AI89" s="401"/>
      <c r="AJ89" s="404"/>
      <c r="AK89" s="404"/>
      <c r="AL89" s="404"/>
      <c r="AM89" s="404"/>
      <c r="AN89" s="404"/>
      <c r="AO89" s="404"/>
    </row>
    <row r="90" spans="1:41" s="50" customFormat="1" ht="12">
      <c r="A90" s="534"/>
      <c r="B90" s="535"/>
      <c r="C90" s="535"/>
      <c r="D90" s="535"/>
      <c r="E90" s="535"/>
      <c r="F90" s="535"/>
      <c r="G90" s="535"/>
      <c r="H90" s="535"/>
      <c r="I90" s="535"/>
      <c r="J90" s="535"/>
      <c r="K90" s="535"/>
      <c r="L90" s="535"/>
      <c r="M90" s="535"/>
      <c r="N90" s="536"/>
      <c r="O90" s="528" t="s">
        <v>61</v>
      </c>
      <c r="P90" s="529"/>
      <c r="Q90" s="529"/>
      <c r="R90" s="529"/>
      <c r="S90" s="529"/>
      <c r="T90" s="529"/>
      <c r="U90" s="87"/>
      <c r="V90" s="87">
        <v>4</v>
      </c>
      <c r="W90" s="87"/>
      <c r="X90" s="87"/>
      <c r="Y90" s="87"/>
      <c r="Z90" s="88">
        <f>(C43+C46+C56)/4</f>
        <v>3</v>
      </c>
      <c r="AA90" s="87"/>
      <c r="AB90" s="87">
        <f>(C77+C48+C27)/5</f>
        <v>3</v>
      </c>
      <c r="AC90" s="87"/>
      <c r="AD90" s="87">
        <f>(C67+C44+C47)/6</f>
        <v>3</v>
      </c>
      <c r="AE90" s="87"/>
      <c r="AF90" s="87">
        <f>(C62+C42+C41)/7</f>
        <v>3</v>
      </c>
      <c r="AG90" s="87"/>
      <c r="AH90" s="367">
        <f>(C72+C82+C49)/8</f>
        <v>3</v>
      </c>
      <c r="AI90" s="401"/>
      <c r="AJ90" s="404"/>
      <c r="AK90" s="404"/>
      <c r="AL90" s="404"/>
      <c r="AM90" s="404"/>
      <c r="AN90" s="404"/>
      <c r="AO90" s="404"/>
    </row>
    <row r="91" spans="1:41" s="50" customFormat="1" ht="12">
      <c r="A91" s="534"/>
      <c r="B91" s="535"/>
      <c r="C91" s="535"/>
      <c r="D91" s="535"/>
      <c r="E91" s="535"/>
      <c r="F91" s="535"/>
      <c r="G91" s="535"/>
      <c r="H91" s="535"/>
      <c r="I91" s="535"/>
      <c r="J91" s="535"/>
      <c r="K91" s="535"/>
      <c r="L91" s="535"/>
      <c r="M91" s="535"/>
      <c r="N91" s="536"/>
      <c r="O91" s="525" t="s">
        <v>301</v>
      </c>
      <c r="P91" s="526"/>
      <c r="Q91" s="526"/>
      <c r="R91" s="526"/>
      <c r="S91" s="526"/>
      <c r="T91" s="527"/>
      <c r="U91" s="87"/>
      <c r="V91" s="87"/>
      <c r="W91" s="87"/>
      <c r="X91" s="87"/>
      <c r="Y91" s="87"/>
      <c r="Z91" s="88"/>
      <c r="AA91" s="87"/>
      <c r="AB91" s="87"/>
      <c r="AC91" s="87"/>
      <c r="AD91" s="87"/>
      <c r="AE91" s="87"/>
      <c r="AF91" s="87"/>
      <c r="AG91" s="87"/>
      <c r="AH91" s="367"/>
      <c r="AI91" s="401"/>
      <c r="AJ91" s="404"/>
      <c r="AK91" s="404"/>
      <c r="AL91" s="404"/>
      <c r="AM91" s="404"/>
      <c r="AN91" s="404"/>
      <c r="AO91" s="404"/>
    </row>
    <row r="92" spans="1:41" s="50" customFormat="1" ht="12">
      <c r="A92" s="534"/>
      <c r="B92" s="535"/>
      <c r="C92" s="535"/>
      <c r="D92" s="535"/>
      <c r="E92" s="535"/>
      <c r="F92" s="535"/>
      <c r="G92" s="535"/>
      <c r="H92" s="535"/>
      <c r="I92" s="535"/>
      <c r="J92" s="535"/>
      <c r="K92" s="535"/>
      <c r="L92" s="535"/>
      <c r="M92" s="535"/>
      <c r="N92" s="536"/>
      <c r="O92" s="528" t="s">
        <v>179</v>
      </c>
      <c r="P92" s="529"/>
      <c r="Q92" s="529"/>
      <c r="R92" s="529"/>
      <c r="S92" s="529"/>
      <c r="T92" s="529"/>
      <c r="U92" s="87">
        <v>1</v>
      </c>
      <c r="V92" s="87">
        <f>(E35+E23+E22+E20+E16+E14+E13)/2</f>
        <v>7</v>
      </c>
      <c r="W92" s="87"/>
      <c r="X92" s="87">
        <f>(E40+E37)/3</f>
        <v>2</v>
      </c>
      <c r="Y92" s="87"/>
      <c r="Z92" s="88">
        <f>(E31+E38+4+E55+E45+E34+E39+E15)/4</f>
        <v>8</v>
      </c>
      <c r="AA92" s="87"/>
      <c r="AB92" s="87">
        <f>(E29+5+E76)/5</f>
        <v>3</v>
      </c>
      <c r="AC92" s="87"/>
      <c r="AD92" s="87">
        <f>(E65+E36+E64+E32+6+E66+E28)/6</f>
        <v>7</v>
      </c>
      <c r="AE92" s="87"/>
      <c r="AF92" s="87">
        <f>(7+E61+E60)/7</f>
        <v>3</v>
      </c>
      <c r="AG92" s="87"/>
      <c r="AH92" s="367">
        <f>(E69+E79+E80+E81+E83+E70+E71)/8</f>
        <v>7</v>
      </c>
      <c r="AI92" s="401"/>
      <c r="AJ92" s="404"/>
      <c r="AK92" s="404"/>
      <c r="AL92" s="404"/>
      <c r="AM92" s="404"/>
      <c r="AN92" s="404"/>
      <c r="AO92" s="404"/>
    </row>
    <row r="93" spans="1:41" s="50" customFormat="1" ht="15" customHeight="1">
      <c r="A93" s="534"/>
      <c r="B93" s="535"/>
      <c r="C93" s="535"/>
      <c r="D93" s="535"/>
      <c r="E93" s="535"/>
      <c r="F93" s="535"/>
      <c r="G93" s="535"/>
      <c r="H93" s="535"/>
      <c r="I93" s="535"/>
      <c r="J93" s="535"/>
      <c r="K93" s="535"/>
      <c r="L93" s="535"/>
      <c r="M93" s="535"/>
      <c r="N93" s="536"/>
      <c r="O93" s="528" t="s">
        <v>203</v>
      </c>
      <c r="P93" s="529"/>
      <c r="Q93" s="529"/>
      <c r="R93" s="529"/>
      <c r="S93" s="529"/>
      <c r="T93" s="529"/>
      <c r="U93" s="87"/>
      <c r="V93" s="87">
        <v>1</v>
      </c>
      <c r="W93" s="87"/>
      <c r="X93" s="87"/>
      <c r="Y93" s="87"/>
      <c r="Z93" s="88"/>
      <c r="AA93" s="87"/>
      <c r="AB93" s="87"/>
      <c r="AC93" s="87"/>
      <c r="AD93" s="87">
        <v>1</v>
      </c>
      <c r="AE93" s="87"/>
      <c r="AF93" s="87">
        <v>1</v>
      </c>
      <c r="AG93" s="87"/>
      <c r="AH93" s="367"/>
      <c r="AI93" s="401"/>
      <c r="AJ93" s="404"/>
      <c r="AK93" s="404"/>
      <c r="AL93" s="404"/>
      <c r="AM93" s="404"/>
      <c r="AN93" s="404"/>
      <c r="AO93" s="404"/>
    </row>
    <row r="94" spans="1:41" s="50" customFormat="1" ht="15" customHeight="1" thickBot="1">
      <c r="A94" s="537"/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9"/>
      <c r="O94" s="540" t="s">
        <v>71</v>
      </c>
      <c r="P94" s="541"/>
      <c r="Q94" s="541"/>
      <c r="R94" s="541"/>
      <c r="S94" s="541"/>
      <c r="T94" s="541"/>
      <c r="U94" s="87">
        <v>7</v>
      </c>
      <c r="V94" s="87">
        <v>1</v>
      </c>
      <c r="W94" s="87"/>
      <c r="X94" s="87">
        <f>(3+G53+G52+G43+G39+G38+G34+3)/3</f>
        <v>8</v>
      </c>
      <c r="Y94" s="87"/>
      <c r="Z94" s="88">
        <f>(4+4+G29+G27)/4</f>
        <v>4</v>
      </c>
      <c r="AA94" s="87"/>
      <c r="AB94" s="87">
        <f>(G64+5+G47+G44+G36+5)/5</f>
        <v>6</v>
      </c>
      <c r="AC94" s="87"/>
      <c r="AD94" s="87">
        <f>(G59+G58+6+G42+G41)/6</f>
        <v>5</v>
      </c>
      <c r="AE94" s="87"/>
      <c r="AF94" s="87">
        <f>(G69)/7</f>
        <v>1</v>
      </c>
      <c r="AG94" s="87"/>
      <c r="AH94" s="381"/>
      <c r="AI94" s="401"/>
      <c r="AJ94" s="404"/>
      <c r="AK94" s="404"/>
      <c r="AL94" s="404"/>
      <c r="AM94" s="404"/>
      <c r="AN94" s="404"/>
      <c r="AO94" s="404"/>
    </row>
    <row r="95" spans="1:41">
      <c r="A95" s="523"/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4"/>
      <c r="Y95" s="524"/>
      <c r="Z95" s="524"/>
      <c r="AA95" s="524"/>
      <c r="AB95" s="524"/>
      <c r="AC95" s="524"/>
      <c r="AD95" s="524"/>
      <c r="AE95" s="122"/>
      <c r="AI95" s="407"/>
      <c r="AJ95" s="407"/>
      <c r="AK95" s="407"/>
      <c r="AL95" s="407"/>
      <c r="AM95" s="407"/>
      <c r="AN95" s="407"/>
      <c r="AO95" s="407"/>
    </row>
    <row r="96" spans="1:41">
      <c r="A96" s="523"/>
      <c r="B96" s="524"/>
      <c r="C96" s="524"/>
      <c r="D96" s="524"/>
      <c r="E96" s="524"/>
      <c r="F96" s="524"/>
      <c r="G96" s="524"/>
      <c r="H96" s="524"/>
      <c r="I96" s="524"/>
      <c r="J96" s="524"/>
      <c r="K96" s="524"/>
      <c r="L96" s="524"/>
      <c r="M96" s="524"/>
      <c r="N96" s="524"/>
      <c r="O96" s="524"/>
      <c r="P96" s="524"/>
      <c r="Q96" s="524"/>
      <c r="R96" s="524"/>
      <c r="S96" s="524"/>
      <c r="T96" s="524"/>
      <c r="U96" s="524"/>
      <c r="V96" s="524"/>
      <c r="W96" s="524"/>
      <c r="X96" s="524"/>
      <c r="Y96" s="524"/>
      <c r="Z96" s="524"/>
      <c r="AA96" s="524"/>
      <c r="AB96" s="524"/>
      <c r="AC96" s="524"/>
      <c r="AD96" s="524"/>
      <c r="AE96" s="122"/>
      <c r="AI96" s="407"/>
      <c r="AJ96" s="407"/>
      <c r="AK96" s="407"/>
      <c r="AL96" s="407"/>
      <c r="AM96" s="407"/>
      <c r="AN96" s="407"/>
      <c r="AO96" s="407"/>
    </row>
    <row r="97" spans="1:31">
      <c r="A97" s="523"/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4"/>
      <c r="AE97" s="122"/>
    </row>
    <row r="98" spans="1:31">
      <c r="A98" s="523"/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122"/>
    </row>
    <row r="99" spans="1:31">
      <c r="A99" s="523"/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4"/>
      <c r="AE99" s="122"/>
    </row>
    <row r="100" spans="1:31">
      <c r="A100" s="523"/>
      <c r="B100" s="524"/>
      <c r="C100" s="524"/>
      <c r="D100" s="524"/>
      <c r="E100" s="524"/>
      <c r="F100" s="524"/>
      <c r="G100" s="524"/>
      <c r="H100" s="524"/>
      <c r="I100" s="524"/>
      <c r="J100" s="524"/>
      <c r="K100" s="524"/>
      <c r="L100" s="524"/>
      <c r="M100" s="524"/>
      <c r="N100" s="524"/>
      <c r="O100" s="524"/>
      <c r="P100" s="524"/>
      <c r="Q100" s="524"/>
      <c r="R100" s="524"/>
      <c r="S100" s="524"/>
      <c r="T100" s="524"/>
      <c r="U100" s="524"/>
      <c r="V100" s="524"/>
      <c r="W100" s="524"/>
      <c r="X100" s="524"/>
      <c r="Y100" s="524"/>
      <c r="Z100" s="524"/>
      <c r="AA100" s="524"/>
      <c r="AB100" s="524"/>
      <c r="AC100" s="524"/>
      <c r="AD100" s="524"/>
      <c r="AE100" s="122"/>
    </row>
    <row r="101" spans="1:31">
      <c r="A101" s="523"/>
      <c r="B101" s="524"/>
      <c r="C101" s="524"/>
      <c r="D101" s="524"/>
      <c r="E101" s="524"/>
      <c r="F101" s="524"/>
      <c r="G101" s="524"/>
      <c r="H101" s="524"/>
      <c r="I101" s="524"/>
      <c r="J101" s="524"/>
      <c r="K101" s="524"/>
      <c r="L101" s="524"/>
      <c r="M101" s="524"/>
      <c r="N101" s="524"/>
      <c r="O101" s="524"/>
      <c r="P101" s="524"/>
      <c r="Q101" s="524"/>
      <c r="R101" s="524"/>
      <c r="S101" s="524"/>
      <c r="T101" s="524"/>
      <c r="U101" s="524"/>
      <c r="V101" s="524"/>
      <c r="W101" s="524"/>
      <c r="X101" s="524"/>
      <c r="Y101" s="524"/>
      <c r="Z101" s="524"/>
      <c r="AA101" s="524"/>
      <c r="AB101" s="524"/>
      <c r="AC101" s="524"/>
      <c r="AD101" s="524"/>
      <c r="AE101" s="122"/>
    </row>
    <row r="102" spans="1:31">
      <c r="A102" s="523"/>
      <c r="B102" s="524"/>
      <c r="C102" s="524"/>
      <c r="D102" s="524"/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524"/>
      <c r="T102" s="524"/>
      <c r="U102" s="524"/>
      <c r="V102" s="524"/>
      <c r="W102" s="524"/>
      <c r="X102" s="524"/>
      <c r="Y102" s="524"/>
      <c r="Z102" s="524"/>
      <c r="AA102" s="524"/>
      <c r="AB102" s="524"/>
      <c r="AC102" s="524"/>
      <c r="AD102" s="524"/>
      <c r="AE102" s="122"/>
    </row>
    <row r="103" spans="1:31">
      <c r="A103" s="523"/>
      <c r="B103" s="524"/>
      <c r="C103" s="524"/>
      <c r="D103" s="524"/>
      <c r="E103" s="524"/>
      <c r="F103" s="524"/>
      <c r="G103" s="524"/>
      <c r="H103" s="524"/>
      <c r="I103" s="524"/>
      <c r="J103" s="524"/>
      <c r="K103" s="524"/>
      <c r="L103" s="524"/>
      <c r="M103" s="524"/>
      <c r="N103" s="524"/>
      <c r="O103" s="524"/>
      <c r="P103" s="524"/>
      <c r="Q103" s="524"/>
      <c r="R103" s="524"/>
      <c r="S103" s="524"/>
      <c r="T103" s="524"/>
      <c r="U103" s="524"/>
      <c r="V103" s="524"/>
      <c r="W103" s="524"/>
      <c r="X103" s="524"/>
      <c r="Y103" s="524"/>
      <c r="Z103" s="524"/>
      <c r="AA103" s="524"/>
      <c r="AB103" s="524"/>
      <c r="AC103" s="524"/>
      <c r="AD103" s="524"/>
      <c r="AE103" s="122"/>
    </row>
    <row r="104" spans="1:31">
      <c r="A104" s="523"/>
      <c r="B104" s="524"/>
      <c r="C104" s="524"/>
      <c r="D104" s="524"/>
      <c r="E104" s="524"/>
      <c r="F104" s="524"/>
      <c r="G104" s="524"/>
      <c r="H104" s="524"/>
      <c r="I104" s="524"/>
      <c r="J104" s="524"/>
      <c r="K104" s="524"/>
      <c r="L104" s="524"/>
      <c r="M104" s="524"/>
      <c r="N104" s="524"/>
      <c r="O104" s="524"/>
      <c r="P104" s="524"/>
      <c r="Q104" s="524"/>
      <c r="R104" s="524"/>
      <c r="S104" s="524"/>
      <c r="T104" s="524"/>
      <c r="U104" s="524"/>
      <c r="V104" s="524"/>
      <c r="W104" s="524"/>
      <c r="X104" s="524"/>
      <c r="Y104" s="524"/>
      <c r="Z104" s="524"/>
      <c r="AA104" s="524"/>
      <c r="AB104" s="524"/>
      <c r="AC104" s="524"/>
      <c r="AD104" s="524"/>
      <c r="AE104" s="122"/>
    </row>
    <row r="105" spans="1:31">
      <c r="A105" s="523"/>
      <c r="B105" s="524"/>
      <c r="C105" s="524"/>
      <c r="D105" s="524"/>
      <c r="E105" s="524"/>
      <c r="F105" s="524"/>
      <c r="G105" s="524"/>
      <c r="H105" s="524"/>
      <c r="I105" s="524"/>
      <c r="J105" s="524"/>
      <c r="K105" s="524"/>
      <c r="L105" s="524"/>
      <c r="M105" s="524"/>
      <c r="N105" s="524"/>
      <c r="O105" s="524"/>
      <c r="P105" s="524"/>
      <c r="Q105" s="524"/>
      <c r="R105" s="524"/>
      <c r="S105" s="524"/>
      <c r="T105" s="524"/>
      <c r="U105" s="524"/>
      <c r="V105" s="524"/>
      <c r="W105" s="524"/>
      <c r="X105" s="524"/>
      <c r="Y105" s="524"/>
      <c r="Z105" s="524"/>
      <c r="AA105" s="524"/>
      <c r="AB105" s="524"/>
      <c r="AC105" s="524"/>
      <c r="AD105" s="524"/>
      <c r="AE105" s="122"/>
    </row>
    <row r="106" spans="1:31">
      <c r="A106" s="21"/>
      <c r="B106" s="56"/>
      <c r="H106" s="4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8"/>
      <c r="V106" s="38"/>
    </row>
    <row r="107" spans="1:31">
      <c r="A107" s="21"/>
      <c r="B107" s="56"/>
      <c r="H107" s="4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8"/>
      <c r="V107" s="38"/>
    </row>
    <row r="108" spans="1:31" ht="15" customHeight="1">
      <c r="A108" s="21"/>
      <c r="B108" s="56"/>
      <c r="H108" s="4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8"/>
      <c r="V108" s="38"/>
    </row>
    <row r="109" spans="1:31">
      <c r="A109" s="21"/>
      <c r="B109" s="56"/>
      <c r="H109" s="4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8"/>
      <c r="V109" s="38"/>
    </row>
    <row r="110" spans="1:31">
      <c r="A110" s="21"/>
      <c r="B110" s="56"/>
      <c r="H110" s="4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8"/>
      <c r="V110" s="38"/>
    </row>
    <row r="111" spans="1:31">
      <c r="A111" s="21"/>
      <c r="B111" s="56"/>
      <c r="H111" s="4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8"/>
      <c r="V111" s="38"/>
    </row>
    <row r="112" spans="1:31">
      <c r="A112" s="21"/>
      <c r="B112" s="56"/>
      <c r="H112" s="4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8"/>
      <c r="V112" s="38"/>
    </row>
    <row r="113" spans="1:22">
      <c r="A113" s="21"/>
      <c r="B113" s="56"/>
      <c r="H113" s="4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8"/>
      <c r="V113" s="38"/>
    </row>
    <row r="114" spans="1:22">
      <c r="A114" s="21"/>
      <c r="B114" s="56"/>
      <c r="H114" s="4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8"/>
      <c r="V114" s="38"/>
    </row>
    <row r="115" spans="1:22">
      <c r="A115" s="21"/>
      <c r="B115" s="56"/>
      <c r="H115" s="4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8"/>
      <c r="V115" s="38"/>
    </row>
    <row r="116" spans="1:22">
      <c r="A116" s="21"/>
      <c r="B116" s="56"/>
      <c r="H116" s="4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8"/>
      <c r="V116" s="38"/>
    </row>
    <row r="117" spans="1:22">
      <c r="A117" s="21"/>
      <c r="B117" s="56"/>
      <c r="H117" s="4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8"/>
      <c r="V117" s="38"/>
    </row>
    <row r="118" spans="1:22">
      <c r="A118" s="21"/>
      <c r="B118" s="56"/>
      <c r="H118" s="4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8"/>
      <c r="V118" s="38"/>
    </row>
    <row r="119" spans="1:22">
      <c r="A119" s="21"/>
      <c r="B119" s="56"/>
      <c r="H119" s="4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8"/>
      <c r="V119" s="38"/>
    </row>
    <row r="120" spans="1:22">
      <c r="A120" s="21"/>
      <c r="B120" s="56"/>
      <c r="H120" s="4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8"/>
      <c r="V120" s="38"/>
    </row>
    <row r="121" spans="1:22">
      <c r="A121" s="21"/>
      <c r="B121" s="56"/>
      <c r="H121" s="4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8"/>
      <c r="V121" s="38"/>
    </row>
    <row r="122" spans="1:22">
      <c r="A122" s="21"/>
      <c r="B122" s="56"/>
      <c r="H122" s="4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8"/>
      <c r="V122" s="38"/>
    </row>
    <row r="123" spans="1:22">
      <c r="A123" s="21"/>
      <c r="B123" s="56"/>
      <c r="H123" s="4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8"/>
      <c r="V123" s="38"/>
    </row>
    <row r="124" spans="1:22">
      <c r="A124" s="21"/>
      <c r="B124" s="56"/>
      <c r="H124" s="4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8"/>
      <c r="V124" s="38"/>
    </row>
    <row r="125" spans="1:22">
      <c r="A125" s="21"/>
      <c r="B125" s="56"/>
      <c r="H125" s="4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8"/>
      <c r="V125" s="38"/>
    </row>
    <row r="126" spans="1:22">
      <c r="A126" s="21"/>
      <c r="B126" s="56"/>
      <c r="H126" s="4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8"/>
      <c r="V126" s="38"/>
    </row>
    <row r="127" spans="1:22">
      <c r="A127" s="21"/>
      <c r="B127" s="56"/>
      <c r="H127" s="4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8"/>
      <c r="V127" s="38"/>
    </row>
    <row r="128" spans="1:22">
      <c r="A128" s="21"/>
      <c r="B128" s="56"/>
      <c r="H128" s="4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8"/>
      <c r="V128" s="38"/>
    </row>
    <row r="129" spans="1:34">
      <c r="A129" s="21"/>
      <c r="B129" s="56"/>
      <c r="H129" s="4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8"/>
      <c r="V129" s="38"/>
    </row>
    <row r="130" spans="1:34">
      <c r="A130" s="21"/>
      <c r="B130" s="56"/>
      <c r="H130" s="4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8"/>
      <c r="V130" s="38"/>
    </row>
    <row r="131" spans="1:34">
      <c r="A131" s="21"/>
      <c r="B131" s="56"/>
      <c r="H131" s="4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8"/>
      <c r="V131" s="38"/>
    </row>
    <row r="132" spans="1:34">
      <c r="A132" s="21"/>
      <c r="B132" s="56"/>
      <c r="H132" s="4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8"/>
      <c r="V132" s="38"/>
    </row>
    <row r="133" spans="1:34">
      <c r="A133" s="21"/>
      <c r="B133" s="56"/>
      <c r="H133" s="4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8"/>
      <c r="V133" s="38"/>
    </row>
    <row r="134" spans="1:34">
      <c r="A134" s="21"/>
      <c r="B134" s="56"/>
      <c r="H134" s="4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8"/>
      <c r="V134" s="38"/>
    </row>
    <row r="135" spans="1:34">
      <c r="A135" s="21"/>
      <c r="B135" s="56"/>
      <c r="H135" s="4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8"/>
      <c r="V135" s="38"/>
    </row>
    <row r="136" spans="1:34">
      <c r="A136" s="21"/>
      <c r="B136" s="56"/>
      <c r="H136" s="4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8"/>
      <c r="V136" s="38"/>
    </row>
    <row r="137" spans="1:34">
      <c r="A137" s="21"/>
      <c r="G137" s="28"/>
      <c r="H137" s="11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8"/>
      <c r="V137" s="38"/>
    </row>
    <row r="138" spans="1:34">
      <c r="A138" s="21"/>
      <c r="G138" s="28"/>
      <c r="H138" s="11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8"/>
      <c r="V138" s="38"/>
    </row>
    <row r="139" spans="1:34">
      <c r="A139" s="21"/>
      <c r="G139" s="28"/>
      <c r="H139" s="11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8"/>
      <c r="V139" s="38"/>
    </row>
    <row r="140" spans="1:34">
      <c r="A140" s="21"/>
      <c r="G140" s="28"/>
      <c r="H140" s="115"/>
      <c r="I140" s="21"/>
      <c r="J140" s="25"/>
      <c r="M140" s="25"/>
      <c r="N140" s="21"/>
      <c r="O140" s="21"/>
      <c r="P140" s="25"/>
      <c r="Q140" s="25"/>
      <c r="R140" s="25"/>
      <c r="S140" s="21"/>
      <c r="T140" s="21"/>
      <c r="U140" s="38"/>
      <c r="V140" s="38"/>
    </row>
    <row r="141" spans="1:34">
      <c r="G141" s="28"/>
      <c r="H141" s="115"/>
      <c r="I141" s="37"/>
      <c r="J141" s="25"/>
      <c r="L141" s="28"/>
      <c r="M141" s="22"/>
      <c r="O141" s="28"/>
      <c r="R141" s="22"/>
      <c r="T141" s="23"/>
      <c r="U141" s="24"/>
      <c r="V141" s="38"/>
      <c r="W141" s="25"/>
      <c r="AH141" s="21"/>
    </row>
    <row r="142" spans="1:34">
      <c r="G142" s="28"/>
      <c r="H142" s="115"/>
      <c r="I142" s="37"/>
      <c r="J142" s="25"/>
      <c r="L142" s="28"/>
      <c r="M142" s="22"/>
      <c r="O142" s="28"/>
      <c r="R142" s="22"/>
      <c r="T142" s="23"/>
      <c r="U142" s="24"/>
      <c r="V142" s="38"/>
      <c r="W142" s="25"/>
      <c r="AH142" s="21"/>
    </row>
    <row r="143" spans="1:34">
      <c r="G143" s="28"/>
      <c r="H143" s="115"/>
      <c r="I143" s="37"/>
      <c r="J143" s="25"/>
      <c r="L143" s="28"/>
      <c r="M143" s="22"/>
      <c r="O143" s="28"/>
      <c r="R143" s="22"/>
      <c r="T143" s="23"/>
      <c r="U143" s="24"/>
      <c r="V143" s="38"/>
      <c r="W143" s="25"/>
      <c r="AH143" s="21"/>
    </row>
    <row r="144" spans="1:34">
      <c r="G144" s="28"/>
      <c r="H144" s="115"/>
      <c r="I144" s="37"/>
      <c r="J144" s="25"/>
      <c r="L144" s="28"/>
      <c r="M144" s="22"/>
      <c r="O144" s="28"/>
      <c r="R144" s="22"/>
      <c r="T144" s="23"/>
      <c r="U144" s="24"/>
      <c r="V144" s="38"/>
      <c r="W144" s="25"/>
      <c r="AH144" s="21"/>
    </row>
    <row r="145" spans="7:34">
      <c r="G145" s="28"/>
      <c r="H145" s="115"/>
      <c r="I145" s="37"/>
      <c r="J145" s="25"/>
      <c r="L145" s="28"/>
      <c r="M145" s="22"/>
      <c r="O145" s="28"/>
      <c r="R145" s="22"/>
      <c r="T145" s="23"/>
      <c r="U145" s="24"/>
      <c r="V145" s="38"/>
      <c r="W145" s="25"/>
      <c r="AH145" s="21"/>
    </row>
    <row r="146" spans="7:34">
      <c r="G146" s="28"/>
      <c r="H146" s="115"/>
      <c r="I146" s="37"/>
      <c r="J146" s="25"/>
      <c r="L146" s="28"/>
      <c r="M146" s="22"/>
      <c r="O146" s="28"/>
      <c r="R146" s="22"/>
      <c r="T146" s="23"/>
      <c r="U146" s="24"/>
      <c r="V146" s="38"/>
      <c r="W146" s="25"/>
      <c r="AH146" s="21"/>
    </row>
    <row r="147" spans="7:34">
      <c r="G147" s="28"/>
      <c r="H147" s="115"/>
      <c r="I147" s="37"/>
      <c r="J147" s="25"/>
      <c r="L147" s="28"/>
      <c r="M147" s="22"/>
      <c r="O147" s="28"/>
      <c r="R147" s="22"/>
      <c r="T147" s="23"/>
      <c r="U147" s="24"/>
      <c r="V147" s="38"/>
      <c r="W147" s="25"/>
      <c r="AH147" s="21"/>
    </row>
    <row r="148" spans="7:34">
      <c r="G148" s="28"/>
      <c r="H148" s="115"/>
      <c r="I148" s="37"/>
      <c r="J148" s="25"/>
      <c r="L148" s="28"/>
      <c r="M148" s="22"/>
      <c r="O148" s="28"/>
      <c r="R148" s="22"/>
      <c r="T148" s="23"/>
      <c r="U148" s="24"/>
      <c r="V148" s="38"/>
      <c r="W148" s="25"/>
      <c r="AH148" s="21"/>
    </row>
    <row r="149" spans="7:34">
      <c r="G149" s="28"/>
      <c r="H149" s="115"/>
      <c r="I149" s="37"/>
      <c r="J149" s="25"/>
      <c r="L149" s="28"/>
      <c r="M149" s="22"/>
      <c r="O149" s="28"/>
      <c r="R149" s="22"/>
      <c r="T149" s="23"/>
      <c r="U149" s="24"/>
      <c r="V149" s="38"/>
      <c r="W149" s="25"/>
      <c r="AH149" s="21"/>
    </row>
    <row r="150" spans="7:34">
      <c r="G150" s="28"/>
      <c r="H150" s="115"/>
      <c r="I150" s="37"/>
      <c r="J150" s="25"/>
      <c r="L150" s="28"/>
      <c r="M150" s="22"/>
      <c r="O150" s="28"/>
      <c r="R150" s="22"/>
      <c r="T150" s="23"/>
      <c r="U150" s="24"/>
      <c r="V150" s="38"/>
      <c r="W150" s="25"/>
      <c r="AH150" s="21"/>
    </row>
    <row r="151" spans="7:34">
      <c r="G151" s="28"/>
      <c r="H151" s="115"/>
      <c r="I151" s="37"/>
      <c r="J151" s="25"/>
      <c r="L151" s="28"/>
      <c r="M151" s="22"/>
      <c r="O151" s="28"/>
      <c r="R151" s="22"/>
      <c r="T151" s="23"/>
      <c r="U151" s="24"/>
      <c r="V151" s="38"/>
      <c r="W151" s="25"/>
      <c r="AH151" s="21"/>
    </row>
    <row r="152" spans="7:34">
      <c r="G152" s="28"/>
      <c r="H152" s="115"/>
      <c r="I152" s="37"/>
      <c r="J152" s="25"/>
      <c r="L152" s="28"/>
      <c r="M152" s="22"/>
      <c r="O152" s="28"/>
      <c r="R152" s="22"/>
      <c r="T152" s="23"/>
      <c r="U152" s="24"/>
      <c r="V152" s="38"/>
      <c r="W152" s="25"/>
      <c r="AH152" s="21"/>
    </row>
    <row r="153" spans="7:34">
      <c r="I153" s="37"/>
      <c r="J153" s="25"/>
      <c r="L153" s="28"/>
      <c r="M153" s="22"/>
      <c r="O153" s="28"/>
      <c r="R153" s="22"/>
      <c r="T153" s="23"/>
      <c r="U153" s="24"/>
      <c r="V153" s="38"/>
      <c r="W153" s="25"/>
      <c r="AH153" s="21"/>
    </row>
    <row r="154" spans="7:34">
      <c r="I154" s="37"/>
      <c r="J154" s="25"/>
      <c r="L154" s="28"/>
      <c r="M154" s="22"/>
      <c r="O154" s="28"/>
      <c r="R154" s="22"/>
      <c r="T154" s="23"/>
      <c r="U154" s="24"/>
      <c r="V154" s="38"/>
      <c r="W154" s="25"/>
      <c r="AH154" s="21"/>
    </row>
    <row r="155" spans="7:34">
      <c r="I155" s="37"/>
      <c r="J155" s="25"/>
      <c r="L155" s="28"/>
      <c r="M155" s="22"/>
      <c r="O155" s="28"/>
      <c r="R155" s="22"/>
      <c r="T155" s="23"/>
      <c r="U155" s="24"/>
      <c r="V155" s="38"/>
      <c r="W155" s="25"/>
      <c r="AH155" s="21"/>
    </row>
    <row r="156" spans="7:34">
      <c r="I156" s="37"/>
      <c r="J156" s="25"/>
      <c r="L156" s="28"/>
      <c r="M156" s="22"/>
      <c r="O156" s="28"/>
      <c r="R156" s="22"/>
      <c r="T156" s="23"/>
      <c r="U156" s="24"/>
      <c r="V156" s="38"/>
      <c r="W156" s="25"/>
      <c r="AH156" s="21"/>
    </row>
    <row r="239" spans="35:35">
      <c r="AI239" s="22"/>
    </row>
    <row r="240" spans="35:35">
      <c r="AI240" s="22"/>
    </row>
    <row r="241" spans="35:35">
      <c r="AI241" s="22"/>
    </row>
    <row r="242" spans="35:35">
      <c r="AI242" s="22"/>
    </row>
    <row r="243" spans="35:35">
      <c r="AI243" s="22"/>
    </row>
    <row r="244" spans="35:35">
      <c r="AI244" s="22"/>
    </row>
    <row r="245" spans="35:35">
      <c r="AI245" s="22"/>
    </row>
    <row r="246" spans="35:35">
      <c r="AI246" s="22"/>
    </row>
    <row r="247" spans="35:35">
      <c r="AI247" s="22"/>
    </row>
    <row r="248" spans="35:35">
      <c r="AI248" s="22"/>
    </row>
    <row r="249" spans="35:35">
      <c r="AI249" s="22"/>
    </row>
    <row r="250" spans="35:35">
      <c r="AI250" s="22"/>
    </row>
    <row r="251" spans="35:35">
      <c r="AI251" s="22"/>
    </row>
    <row r="252" spans="35:35">
      <c r="AI252" s="22"/>
    </row>
    <row r="253" spans="35:35">
      <c r="AI253" s="22"/>
    </row>
    <row r="254" spans="35:35">
      <c r="AI254" s="22"/>
    </row>
    <row r="255" spans="35:35">
      <c r="AI255" s="22"/>
    </row>
    <row r="256" spans="35:35">
      <c r="AI256" s="22"/>
    </row>
    <row r="257" spans="35:35">
      <c r="AI257" s="22"/>
    </row>
    <row r="258" spans="35:35">
      <c r="AI258" s="22"/>
    </row>
    <row r="259" spans="35:35">
      <c r="AI259" s="22"/>
    </row>
    <row r="260" spans="35:35">
      <c r="AI260" s="22"/>
    </row>
    <row r="261" spans="35:35">
      <c r="AI261" s="22"/>
    </row>
    <row r="262" spans="35:35">
      <c r="AI262" s="22"/>
    </row>
    <row r="263" spans="35:35">
      <c r="AI263" s="22"/>
    </row>
    <row r="264" spans="35:35">
      <c r="AI264" s="22"/>
    </row>
    <row r="265" spans="35:35">
      <c r="AI265" s="22"/>
    </row>
    <row r="266" spans="35:35">
      <c r="AI266" s="22"/>
    </row>
    <row r="267" spans="35:35">
      <c r="AI267" s="22"/>
    </row>
    <row r="268" spans="35:35">
      <c r="AI268" s="22"/>
    </row>
    <row r="269" spans="35:35">
      <c r="AI269" s="22"/>
    </row>
    <row r="270" spans="35:35">
      <c r="AI270" s="22"/>
    </row>
    <row r="271" spans="35:35">
      <c r="AI271" s="22"/>
    </row>
    <row r="272" spans="35:35">
      <c r="AI272" s="22"/>
    </row>
    <row r="273" spans="35:35">
      <c r="AI273" s="22"/>
    </row>
    <row r="274" spans="35:35">
      <c r="AI274" s="22"/>
    </row>
    <row r="275" spans="35:35">
      <c r="AI275" s="22"/>
    </row>
    <row r="276" spans="35:35">
      <c r="AI276" s="22"/>
    </row>
    <row r="277" spans="35:35">
      <c r="AI277" s="22"/>
    </row>
    <row r="278" spans="35:35">
      <c r="AI278" s="22"/>
    </row>
    <row r="279" spans="35:35">
      <c r="AI279" s="22"/>
    </row>
    <row r="280" spans="35:35">
      <c r="AI280" s="22"/>
    </row>
    <row r="281" spans="35:35">
      <c r="AI281" s="22"/>
    </row>
    <row r="282" spans="35:35">
      <c r="AI282" s="22"/>
    </row>
    <row r="283" spans="35:35">
      <c r="AI283" s="22"/>
    </row>
    <row r="284" spans="35:35">
      <c r="AI284" s="22"/>
    </row>
    <row r="285" spans="35:35">
      <c r="AI285" s="22"/>
    </row>
    <row r="286" spans="35:35">
      <c r="AI286" s="22"/>
    </row>
    <row r="287" spans="35:35">
      <c r="AI287" s="22"/>
    </row>
    <row r="288" spans="35:35">
      <c r="AI288" s="22"/>
    </row>
    <row r="289" spans="35:35">
      <c r="AI289" s="22"/>
    </row>
    <row r="290" spans="35:35">
      <c r="AI290" s="22"/>
    </row>
    <row r="291" spans="35:35">
      <c r="AI291" s="22"/>
    </row>
    <row r="292" spans="35:35">
      <c r="AI292" s="22"/>
    </row>
    <row r="293" spans="35:35">
      <c r="AI293" s="22"/>
    </row>
    <row r="294" spans="35:35">
      <c r="AI294" s="22"/>
    </row>
    <row r="295" spans="35:35">
      <c r="AI295" s="22"/>
    </row>
    <row r="296" spans="35:35">
      <c r="AI296" s="22"/>
    </row>
    <row r="297" spans="35:35">
      <c r="AI297" s="22"/>
    </row>
    <row r="298" spans="35:35">
      <c r="AI298" s="22"/>
    </row>
    <row r="299" spans="35:35">
      <c r="AI299" s="22"/>
    </row>
    <row r="300" spans="35:35">
      <c r="AI300" s="22"/>
    </row>
    <row r="301" spans="35:35">
      <c r="AI301" s="22"/>
    </row>
    <row r="302" spans="35:35">
      <c r="AI302" s="22"/>
    </row>
    <row r="303" spans="35:35">
      <c r="AI303" s="22"/>
    </row>
    <row r="304" spans="35:35">
      <c r="AI304" s="22"/>
    </row>
    <row r="305" spans="35:35">
      <c r="AI305" s="22"/>
    </row>
    <row r="306" spans="35:35">
      <c r="AI306" s="22"/>
    </row>
    <row r="307" spans="35:35">
      <c r="AI307" s="22"/>
    </row>
    <row r="308" spans="35:35">
      <c r="AI308" s="22"/>
    </row>
    <row r="309" spans="35:35">
      <c r="AI309" s="22"/>
    </row>
    <row r="310" spans="35:35">
      <c r="AI310" s="22"/>
    </row>
    <row r="311" spans="35:35">
      <c r="AI311" s="22"/>
    </row>
    <row r="312" spans="35:35">
      <c r="AI312" s="22"/>
    </row>
    <row r="313" spans="35:35">
      <c r="AI313" s="22"/>
    </row>
    <row r="314" spans="35:35">
      <c r="AI314" s="22"/>
    </row>
    <row r="315" spans="35:35">
      <c r="AI315" s="22"/>
    </row>
    <row r="316" spans="35:35">
      <c r="AI316" s="22"/>
    </row>
    <row r="317" spans="35:35">
      <c r="AI317" s="22"/>
    </row>
    <row r="318" spans="35:35">
      <c r="AI318" s="22"/>
    </row>
    <row r="319" spans="35:35">
      <c r="AI319" s="22"/>
    </row>
    <row r="320" spans="35:35">
      <c r="AI320" s="22"/>
    </row>
    <row r="321" spans="35:35">
      <c r="AI321" s="22"/>
    </row>
    <row r="322" spans="35:35">
      <c r="AI322" s="22"/>
    </row>
    <row r="323" spans="35:35">
      <c r="AI323" s="22"/>
    </row>
    <row r="324" spans="35:35">
      <c r="AI324" s="22"/>
    </row>
    <row r="325" spans="35:35">
      <c r="AI325" s="22"/>
    </row>
    <row r="326" spans="35:35">
      <c r="AI326" s="22"/>
    </row>
    <row r="327" spans="35:35">
      <c r="AI327" s="22"/>
    </row>
    <row r="328" spans="35:35">
      <c r="AI328" s="22"/>
    </row>
    <row r="329" spans="35:35">
      <c r="AI329" s="22"/>
    </row>
    <row r="330" spans="35:35">
      <c r="AI330" s="22"/>
    </row>
    <row r="331" spans="35:35">
      <c r="AI331" s="22"/>
    </row>
    <row r="332" spans="35:35">
      <c r="AI332" s="22"/>
    </row>
    <row r="333" spans="35:35">
      <c r="AI333" s="22"/>
    </row>
    <row r="334" spans="35:35">
      <c r="AI334" s="22"/>
    </row>
    <row r="335" spans="35:35">
      <c r="AI335" s="22"/>
    </row>
    <row r="336" spans="35:35">
      <c r="AI336" s="22"/>
    </row>
    <row r="337" spans="35:35">
      <c r="AI337" s="22"/>
    </row>
    <row r="338" spans="35:35">
      <c r="AI338" s="22"/>
    </row>
    <row r="339" spans="35:35">
      <c r="AI339" s="22"/>
    </row>
    <row r="340" spans="35:35">
      <c r="AI340" s="22"/>
    </row>
    <row r="341" spans="35:35">
      <c r="AI341" s="22"/>
    </row>
    <row r="342" spans="35:35">
      <c r="AI342" s="22"/>
    </row>
    <row r="343" spans="35:35">
      <c r="AI343" s="22"/>
    </row>
    <row r="344" spans="35:35">
      <c r="AI344" s="22"/>
    </row>
    <row r="345" spans="35:35">
      <c r="AI345" s="22"/>
    </row>
    <row r="346" spans="35:35">
      <c r="AI346" s="22"/>
    </row>
    <row r="347" spans="35:35">
      <c r="AI347" s="22"/>
    </row>
    <row r="348" spans="35:35">
      <c r="AI348" s="22"/>
    </row>
    <row r="349" spans="35:35">
      <c r="AI349" s="22"/>
    </row>
    <row r="350" spans="35:35">
      <c r="AI350" s="22"/>
    </row>
    <row r="351" spans="35:35">
      <c r="AI351" s="22"/>
    </row>
    <row r="352" spans="35:35">
      <c r="AI352" s="22"/>
    </row>
    <row r="353" spans="35:35">
      <c r="AI353" s="22"/>
    </row>
    <row r="354" spans="35:35">
      <c r="AI354" s="22"/>
    </row>
    <row r="355" spans="35:35">
      <c r="AI355" s="22"/>
    </row>
    <row r="356" spans="35:35">
      <c r="AI356" s="22"/>
    </row>
    <row r="357" spans="35:35">
      <c r="AI357" s="22"/>
    </row>
    <row r="358" spans="35:35">
      <c r="AI358" s="22"/>
    </row>
    <row r="359" spans="35:35">
      <c r="AI359" s="22"/>
    </row>
    <row r="360" spans="35:35">
      <c r="AI360" s="22"/>
    </row>
    <row r="361" spans="35:35">
      <c r="AI361" s="22"/>
    </row>
    <row r="362" spans="35:35">
      <c r="AI362" s="22"/>
    </row>
    <row r="363" spans="35:35">
      <c r="AI363" s="22"/>
    </row>
    <row r="364" spans="35:35">
      <c r="AI364" s="22"/>
    </row>
    <row r="365" spans="35:35">
      <c r="AI365" s="22"/>
    </row>
    <row r="366" spans="35:35">
      <c r="AI366" s="22"/>
    </row>
    <row r="367" spans="35:35">
      <c r="AI367" s="22"/>
    </row>
    <row r="368" spans="35:35">
      <c r="AI368" s="22"/>
    </row>
    <row r="369" spans="35:35">
      <c r="AI369" s="22"/>
    </row>
    <row r="370" spans="35:35">
      <c r="AI370" s="22"/>
    </row>
    <row r="371" spans="35:35">
      <c r="AI371" s="22"/>
    </row>
    <row r="372" spans="35:35">
      <c r="AI372" s="22"/>
    </row>
    <row r="373" spans="35:35">
      <c r="AI373" s="22"/>
    </row>
    <row r="374" spans="35:35">
      <c r="AI374" s="22"/>
    </row>
    <row r="375" spans="35:35">
      <c r="AI375" s="22"/>
    </row>
    <row r="376" spans="35:35">
      <c r="AI376" s="22"/>
    </row>
    <row r="377" spans="35:35">
      <c r="AI377" s="22"/>
    </row>
    <row r="378" spans="35:35">
      <c r="AI378" s="22"/>
    </row>
    <row r="379" spans="35:35">
      <c r="AI379" s="22"/>
    </row>
    <row r="380" spans="35:35">
      <c r="AI380" s="22"/>
    </row>
    <row r="381" spans="35:35">
      <c r="AI381" s="22"/>
    </row>
    <row r="382" spans="35:35">
      <c r="AI382" s="22"/>
    </row>
    <row r="383" spans="35:35">
      <c r="AI383" s="22"/>
    </row>
    <row r="384" spans="35:35">
      <c r="AI384" s="22"/>
    </row>
    <row r="385" spans="35:35">
      <c r="AI385" s="22"/>
    </row>
    <row r="386" spans="35:35">
      <c r="AI386" s="22"/>
    </row>
    <row r="387" spans="35:35">
      <c r="AI387" s="22"/>
    </row>
    <row r="388" spans="35:35">
      <c r="AI388" s="22"/>
    </row>
    <row r="389" spans="35:35">
      <c r="AI389" s="22"/>
    </row>
    <row r="390" spans="35:35">
      <c r="AI390" s="22"/>
    </row>
    <row r="391" spans="35:35">
      <c r="AI391" s="22"/>
    </row>
    <row r="392" spans="35:35">
      <c r="AI392" s="22"/>
    </row>
    <row r="393" spans="35:35">
      <c r="AI393" s="22"/>
    </row>
    <row r="394" spans="35:35">
      <c r="AI394" s="22"/>
    </row>
    <row r="395" spans="35:35">
      <c r="AI395" s="22"/>
    </row>
    <row r="396" spans="35:35">
      <c r="AI396" s="22"/>
    </row>
    <row r="397" spans="35:35">
      <c r="AI397" s="22"/>
    </row>
    <row r="398" spans="35:35">
      <c r="AI398" s="22"/>
    </row>
    <row r="399" spans="35:35">
      <c r="AI399" s="22"/>
    </row>
    <row r="400" spans="35:35">
      <c r="AI400" s="22"/>
    </row>
    <row r="401" spans="35:35">
      <c r="AI401" s="22"/>
    </row>
    <row r="402" spans="35:35">
      <c r="AI402" s="22"/>
    </row>
    <row r="403" spans="35:35">
      <c r="AI403" s="22"/>
    </row>
    <row r="404" spans="35:35">
      <c r="AI404" s="22"/>
    </row>
    <row r="405" spans="35:35">
      <c r="AI405" s="22"/>
    </row>
    <row r="406" spans="35:35">
      <c r="AI406" s="22"/>
    </row>
    <row r="407" spans="35:35">
      <c r="AI407" s="22"/>
    </row>
    <row r="408" spans="35:35">
      <c r="AI408" s="22"/>
    </row>
    <row r="409" spans="35:35">
      <c r="AI409" s="22"/>
    </row>
    <row r="410" spans="35:35">
      <c r="AI410" s="22"/>
    </row>
    <row r="411" spans="35:35">
      <c r="AI411" s="22"/>
    </row>
    <row r="412" spans="35:35">
      <c r="AI412" s="22"/>
    </row>
    <row r="413" spans="35:35">
      <c r="AI413" s="22"/>
    </row>
    <row r="414" spans="35:35">
      <c r="AI414" s="22"/>
    </row>
  </sheetData>
  <mergeCells count="37">
    <mergeCell ref="E52:E54"/>
    <mergeCell ref="A95:AD105"/>
    <mergeCell ref="O88:T88"/>
    <mergeCell ref="O90:T90"/>
    <mergeCell ref="E58:E59"/>
    <mergeCell ref="A85:N94"/>
    <mergeCell ref="O92:T92"/>
    <mergeCell ref="O94:T94"/>
    <mergeCell ref="O85:T85"/>
    <mergeCell ref="O86:T86"/>
    <mergeCell ref="O87:T87"/>
    <mergeCell ref="O89:T89"/>
    <mergeCell ref="O93:T93"/>
    <mergeCell ref="O91:T91"/>
    <mergeCell ref="E74:E7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W5:Z5"/>
    <mergeCell ref="AA5:AD5"/>
    <mergeCell ref="AE5:AH5"/>
    <mergeCell ref="S4:S6"/>
    <mergeCell ref="T4:T6"/>
    <mergeCell ref="C11:C12"/>
    <mergeCell ref="R4:R6"/>
    <mergeCell ref="L5:N5"/>
    <mergeCell ref="K5:K6"/>
    <mergeCell ref="Q4:Q6"/>
    <mergeCell ref="O5:P5"/>
  </mergeCells>
  <pageMargins left="0.19685039370078741" right="0.19685039370078741" top="0.19685039370078741" bottom="0" header="0.19685039370078741" footer="0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2024-08-22T09:20:26Z</cp:lastPrinted>
  <dcterms:created xsi:type="dcterms:W3CDTF">2011-05-05T04:03:53Z</dcterms:created>
  <dcterms:modified xsi:type="dcterms:W3CDTF">2024-09-02T13:19:57Z</dcterms:modified>
</cp:coreProperties>
</file>