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\Desktop\2026 год набора\СП 5\АОП 18103\"/>
    </mc:Choice>
  </mc:AlternateContent>
  <xr:revisionPtr revIDLastSave="0" documentId="13_ncr:1_{FF756A3C-2432-4BFC-9D2C-54511F478A9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Садовник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3" l="1"/>
  <c r="H19" i="3"/>
  <c r="H13" i="3"/>
  <c r="K41" i="3" l="1"/>
  <c r="K40" i="3"/>
  <c r="K39" i="3"/>
  <c r="K38" i="3"/>
  <c r="K51" i="3" s="1"/>
  <c r="K36" i="3"/>
  <c r="K35" i="3"/>
  <c r="K34" i="3"/>
  <c r="K33" i="3"/>
  <c r="K31" i="3"/>
  <c r="O43" i="3"/>
  <c r="L13" i="3"/>
  <c r="J34" i="3"/>
  <c r="P32" i="3"/>
  <c r="K45" i="3"/>
  <c r="E45" i="3" s="1"/>
  <c r="P46" i="3"/>
  <c r="E46" i="3"/>
  <c r="L19" i="3"/>
  <c r="M19" i="3"/>
  <c r="N19" i="3"/>
  <c r="O19" i="3"/>
  <c r="I19" i="3"/>
  <c r="J19" i="3"/>
  <c r="I13" i="3"/>
  <c r="M13" i="3"/>
  <c r="N13" i="3"/>
  <c r="O13" i="3"/>
  <c r="O28" i="3" s="1"/>
  <c r="J13" i="3"/>
  <c r="I37" i="3"/>
  <c r="J37" i="3"/>
  <c r="L37" i="3"/>
  <c r="M37" i="3"/>
  <c r="N37" i="3"/>
  <c r="G34" i="3"/>
  <c r="H34" i="3"/>
  <c r="P35" i="3"/>
  <c r="I34" i="3"/>
  <c r="L34" i="3"/>
  <c r="M34" i="3"/>
  <c r="N34" i="3"/>
  <c r="O34" i="3"/>
  <c r="P36" i="3"/>
  <c r="P26" i="3"/>
  <c r="K26" i="3"/>
  <c r="F26" i="3" s="1"/>
  <c r="E26" i="3" s="1"/>
  <c r="P15" i="3"/>
  <c r="P16" i="3"/>
  <c r="P17" i="3"/>
  <c r="K15" i="3"/>
  <c r="K16" i="3"/>
  <c r="K17" i="3"/>
  <c r="P45" i="3"/>
  <c r="P40" i="3"/>
  <c r="P41" i="3"/>
  <c r="G41" i="3" s="1"/>
  <c r="E41" i="3" s="1"/>
  <c r="P42" i="3"/>
  <c r="P52" i="3" s="1"/>
  <c r="P39" i="3"/>
  <c r="P38" i="3"/>
  <c r="P51" i="3" s="1"/>
  <c r="H37" i="3"/>
  <c r="P33" i="3"/>
  <c r="F33" i="3" s="1"/>
  <c r="E33" i="3" s="1"/>
  <c r="O32" i="3"/>
  <c r="N32" i="3"/>
  <c r="M32" i="3"/>
  <c r="L32" i="3"/>
  <c r="J32" i="3"/>
  <c r="I32" i="3"/>
  <c r="K32" i="3" s="1"/>
  <c r="H32" i="3"/>
  <c r="H29" i="3" s="1"/>
  <c r="G32" i="3"/>
  <c r="P31" i="3"/>
  <c r="P30" i="3" s="1"/>
  <c r="O30" i="3"/>
  <c r="N30" i="3"/>
  <c r="M30" i="3"/>
  <c r="L30" i="3"/>
  <c r="J30" i="3"/>
  <c r="I30" i="3"/>
  <c r="G30" i="3"/>
  <c r="P27" i="3"/>
  <c r="K27" i="3"/>
  <c r="P25" i="3"/>
  <c r="K25" i="3"/>
  <c r="P24" i="3"/>
  <c r="K24" i="3"/>
  <c r="P23" i="3"/>
  <c r="K23" i="3"/>
  <c r="F23" i="3" s="1"/>
  <c r="E23" i="3" s="1"/>
  <c r="P22" i="3"/>
  <c r="K22" i="3"/>
  <c r="P21" i="3"/>
  <c r="K21" i="3"/>
  <c r="P20" i="3"/>
  <c r="K20" i="3"/>
  <c r="K19" i="3" s="1"/>
  <c r="G19" i="3"/>
  <c r="P18" i="3"/>
  <c r="K18" i="3"/>
  <c r="P14" i="3"/>
  <c r="K14" i="3"/>
  <c r="K13" i="3" s="1"/>
  <c r="G13" i="3"/>
  <c r="M8" i="3"/>
  <c r="M29" i="3" l="1"/>
  <c r="M43" i="3" s="1"/>
  <c r="I28" i="3"/>
  <c r="P34" i="3"/>
  <c r="N29" i="3"/>
  <c r="N43" i="3" s="1"/>
  <c r="J29" i="3"/>
  <c r="O47" i="3"/>
  <c r="K37" i="3"/>
  <c r="K29" i="3" s="1"/>
  <c r="K43" i="3" s="1"/>
  <c r="J43" i="3"/>
  <c r="J47" i="3"/>
  <c r="J49" i="3" s="1"/>
  <c r="H43" i="3"/>
  <c r="I29" i="3"/>
  <c r="I43" i="3" s="1"/>
  <c r="L29" i="3"/>
  <c r="L43" i="3" s="1"/>
  <c r="O49" i="3"/>
  <c r="P13" i="3"/>
  <c r="F36" i="3"/>
  <c r="E36" i="3" s="1"/>
  <c r="P19" i="3"/>
  <c r="P28" i="3" s="1"/>
  <c r="P50" i="3" s="1"/>
  <c r="F35" i="3"/>
  <c r="E35" i="3" s="1"/>
  <c r="P37" i="3"/>
  <c r="F15" i="3"/>
  <c r="E15" i="3" s="1"/>
  <c r="G40" i="3"/>
  <c r="E40" i="3" s="1"/>
  <c r="G38" i="3"/>
  <c r="F16" i="3"/>
  <c r="E16" i="3" s="1"/>
  <c r="F31" i="3"/>
  <c r="F30" i="3" s="1"/>
  <c r="K30" i="3"/>
  <c r="G28" i="3"/>
  <c r="F24" i="3"/>
  <c r="E24" i="3" s="1"/>
  <c r="F18" i="3"/>
  <c r="E18" i="3" s="1"/>
  <c r="N28" i="3"/>
  <c r="F17" i="3"/>
  <c r="E17" i="3" s="1"/>
  <c r="F14" i="3"/>
  <c r="E14" i="3" s="1"/>
  <c r="L28" i="3"/>
  <c r="M28" i="3"/>
  <c r="J28" i="3"/>
  <c r="F21" i="3"/>
  <c r="E21" i="3" s="1"/>
  <c r="H28" i="3"/>
  <c r="F22" i="3"/>
  <c r="E22" i="3" s="1"/>
  <c r="F25" i="3"/>
  <c r="F20" i="3"/>
  <c r="E20" i="3" s="1"/>
  <c r="F27" i="3"/>
  <c r="E27" i="3" s="1"/>
  <c r="F32" i="3"/>
  <c r="E32" i="3" s="1"/>
  <c r="G39" i="3"/>
  <c r="E39" i="3" s="1"/>
  <c r="G42" i="3"/>
  <c r="E42" i="3" s="1"/>
  <c r="M47" i="3" l="1"/>
  <c r="M49" i="3" s="1"/>
  <c r="F34" i="3"/>
  <c r="L47" i="3"/>
  <c r="L49" i="3" s="1"/>
  <c r="P29" i="3"/>
  <c r="P43" i="3" s="1"/>
  <c r="P47" i="3" s="1"/>
  <c r="P49" i="3" s="1"/>
  <c r="I47" i="3"/>
  <c r="I49" i="3" s="1"/>
  <c r="H47" i="3"/>
  <c r="N47" i="3"/>
  <c r="N49" i="3" s="1"/>
  <c r="E25" i="3"/>
  <c r="G37" i="3"/>
  <c r="G29" i="3" s="1"/>
  <c r="G43" i="3" s="1"/>
  <c r="G47" i="3" s="1"/>
  <c r="E31" i="3"/>
  <c r="F13" i="3"/>
  <c r="E13" i="3" s="1"/>
  <c r="K28" i="3"/>
  <c r="F19" i="3"/>
  <c r="E19" i="3"/>
  <c r="E30" i="3"/>
  <c r="E38" i="3"/>
  <c r="F29" i="3" l="1"/>
  <c r="F43" i="3" s="1"/>
  <c r="F47" i="3" s="1"/>
  <c r="E34" i="3"/>
  <c r="K50" i="3"/>
  <c r="K47" i="3"/>
  <c r="K49" i="3" s="1"/>
  <c r="E37" i="3"/>
  <c r="F28" i="3"/>
  <c r="E28" i="3"/>
  <c r="E29" i="3" l="1"/>
  <c r="E43" i="3" s="1"/>
  <c r="E47" i="3" s="1"/>
</calcChain>
</file>

<file path=xl/sharedStrings.xml><?xml version="1.0" encoding="utf-8"?>
<sst xmlns="http://schemas.openxmlformats.org/spreadsheetml/2006/main" count="134" uniqueCount="104">
  <si>
    <t>Индекс</t>
  </si>
  <si>
    <t>Наименование  учебных дисциплин, практика</t>
  </si>
  <si>
    <t>Формы промежуточной аттестации</t>
  </si>
  <si>
    <t>Количество часов</t>
  </si>
  <si>
    <t>(час)</t>
  </si>
  <si>
    <t>Самостоятельная работа</t>
  </si>
  <si>
    <t>Распределение обязательной нагрузки по курсам и семестрам</t>
  </si>
  <si>
    <t>Обязательная аудиторная</t>
  </si>
  <si>
    <t>I курс</t>
  </si>
  <si>
    <t>II курс</t>
  </si>
  <si>
    <t>итого</t>
  </si>
  <si>
    <t>всего занятий</t>
  </si>
  <si>
    <t>в том числе</t>
  </si>
  <si>
    <t>1 семестр</t>
  </si>
  <si>
    <t>2 семестр</t>
  </si>
  <si>
    <t>3 семестр</t>
  </si>
  <si>
    <t>4 семестр</t>
  </si>
  <si>
    <t>лекций уроков</t>
  </si>
  <si>
    <t>лабор и  практич занятий</t>
  </si>
  <si>
    <t>40 недель</t>
  </si>
  <si>
    <t xml:space="preserve">39 недель </t>
  </si>
  <si>
    <t xml:space="preserve"> </t>
  </si>
  <si>
    <t>Теоретическое обучение</t>
  </si>
  <si>
    <t xml:space="preserve">  </t>
  </si>
  <si>
    <t>АУД.00</t>
  </si>
  <si>
    <t>Учебные дисциплины  адаптационного цикла</t>
  </si>
  <si>
    <t>АУД.01</t>
  </si>
  <si>
    <t>Психология личности и профессиональное общение</t>
  </si>
  <si>
    <t>ДЗ</t>
  </si>
  <si>
    <t>АУД.02</t>
  </si>
  <si>
    <t>Социальная адаптация и основы социально-правовых знаний</t>
  </si>
  <si>
    <t>АУД.03</t>
  </si>
  <si>
    <t>ОПД.00</t>
  </si>
  <si>
    <t>ОПД.01</t>
  </si>
  <si>
    <t>ОПД.02</t>
  </si>
  <si>
    <t>ОПД.03</t>
  </si>
  <si>
    <t>ОПД.04</t>
  </si>
  <si>
    <t>ОПД.05</t>
  </si>
  <si>
    <t>ОПД.06</t>
  </si>
  <si>
    <t>Безопасность жизнедеятельности</t>
  </si>
  <si>
    <t>ОПД.07</t>
  </si>
  <si>
    <t xml:space="preserve">итого  </t>
  </si>
  <si>
    <t>ПМ. 00</t>
  </si>
  <si>
    <t>Профессиональный цикл</t>
  </si>
  <si>
    <t>Э</t>
  </si>
  <si>
    <t>Практическое обучение (практика)</t>
  </si>
  <si>
    <t xml:space="preserve">Учебная практика </t>
  </si>
  <si>
    <t>Производственная практика</t>
  </si>
  <si>
    <t>Групповые и индивидуальные консультации  4 часа на 1 обучающегося</t>
  </si>
  <si>
    <t>Итоговая аттестация в форме квалификационного экзамена</t>
  </si>
  <si>
    <t>Э 2</t>
  </si>
  <si>
    <t xml:space="preserve">ВСЕГО </t>
  </si>
  <si>
    <t>ВСЕГО</t>
  </si>
  <si>
    <t>учебной практики</t>
  </si>
  <si>
    <t>произв практики</t>
  </si>
  <si>
    <t>консультации</t>
  </si>
  <si>
    <t>экзаменов</t>
  </si>
  <si>
    <t>дифф. зачетов</t>
  </si>
  <si>
    <t>зачётов</t>
  </si>
  <si>
    <t>другие виды аттестации</t>
  </si>
  <si>
    <t>дисциплины</t>
  </si>
  <si>
    <t>итого за 1 курс</t>
  </si>
  <si>
    <t>итого за 2 курс</t>
  </si>
  <si>
    <t>АУД.04</t>
  </si>
  <si>
    <t xml:space="preserve">Учебные дисциплины общепрофессионального цикла </t>
  </si>
  <si>
    <t>Промежуточная аттестация</t>
  </si>
  <si>
    <t>Адаптивные информационные  технологии</t>
  </si>
  <si>
    <t>Коммуникативный практикум</t>
  </si>
  <si>
    <t>Адаптивная физическая культура</t>
  </si>
  <si>
    <t>АУД.05</t>
  </si>
  <si>
    <t>ОПД.08</t>
  </si>
  <si>
    <t>Основы агрономии</t>
  </si>
  <si>
    <t>Ботаника</t>
  </si>
  <si>
    <t>Основы почвоведения и земледелия</t>
  </si>
  <si>
    <t>Защита растений от вредителей и болезней</t>
  </si>
  <si>
    <t>Основы экономики</t>
  </si>
  <si>
    <t>Охрана труда</t>
  </si>
  <si>
    <t>Экологические основы природопользования</t>
  </si>
  <si>
    <t>Выращивание цветочно-декоративных культур в открытом и защищенном грунте</t>
  </si>
  <si>
    <t>Технология выращивания цветочно-декоративных культур в открытом и защищенном грунте</t>
  </si>
  <si>
    <t>Выращивание древесно-кустарниковых культур</t>
  </si>
  <si>
    <t>Технология выращивания древесно-кустарниковых культур</t>
  </si>
  <si>
    <t>Интерьерное озеленение и благоустройство территории</t>
  </si>
  <si>
    <t>ПМ 03</t>
  </si>
  <si>
    <t>ПМ 01</t>
  </si>
  <si>
    <t>ПМ 02</t>
  </si>
  <si>
    <t>Основы зеленого строительства</t>
  </si>
  <si>
    <t>МДК 03.01</t>
  </si>
  <si>
    <t>МДК 02.01</t>
  </si>
  <si>
    <t>МДК 01.01</t>
  </si>
  <si>
    <t>УП 03</t>
  </si>
  <si>
    <t xml:space="preserve">УП 02 </t>
  </si>
  <si>
    <t>УП 01</t>
  </si>
  <si>
    <t>ПП 01</t>
  </si>
  <si>
    <t>ПП 02</t>
  </si>
  <si>
    <t>ПА</t>
  </si>
  <si>
    <t>КвЭ</t>
  </si>
  <si>
    <t>МДК 03.02</t>
  </si>
  <si>
    <t>Основы фитодизайна</t>
  </si>
  <si>
    <t>ДЗ 5</t>
  </si>
  <si>
    <t>ДЗ 6</t>
  </si>
  <si>
    <t>ДЗ 11              Э 2</t>
  </si>
  <si>
    <t>Э комп</t>
  </si>
  <si>
    <r>
      <t xml:space="preserve"> </t>
    </r>
    <r>
      <rPr>
        <b/>
        <i/>
        <sz val="10"/>
        <rFont val="Times New Roman"/>
        <family val="1"/>
        <charset val="204"/>
      </rPr>
      <t>ДЗ 9,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</si>
</sst>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u/>
      <sz val="1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9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1" fillId="0" borderId="37" xfId="0" applyFont="1" applyBorder="1" applyAlignment="1">
      <alignment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 wrapText="1"/>
    </xf>
    <xf numFmtId="0" fontId="1" fillId="0" borderId="43" xfId="0" applyFont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1" fillId="0" borderId="47" xfId="0" applyFont="1" applyBorder="1" applyAlignment="1">
      <alignment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8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2" borderId="26" xfId="0" applyFont="1" applyFill="1" applyBorder="1" applyAlignment="1">
      <alignment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vertical="center" wrapText="1"/>
    </xf>
    <xf numFmtId="0" fontId="1" fillId="0" borderId="24" xfId="0" applyFont="1" applyBorder="1" applyAlignment="1">
      <alignment vertical="center" wrapText="1"/>
    </xf>
    <xf numFmtId="0" fontId="1" fillId="0" borderId="43" xfId="0" applyFont="1" applyBorder="1" applyAlignment="1">
      <alignment vertical="center" wrapText="1"/>
    </xf>
    <xf numFmtId="0" fontId="1" fillId="0" borderId="41" xfId="0" applyFont="1" applyBorder="1" applyAlignment="1">
      <alignment vertical="center" wrapText="1"/>
    </xf>
    <xf numFmtId="0" fontId="1" fillId="0" borderId="42" xfId="0" applyFont="1" applyBorder="1" applyAlignment="1">
      <alignment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2" xfId="0" applyFont="1" applyBorder="1" applyAlignment="1">
      <alignment vertical="center" wrapText="1"/>
    </xf>
    <xf numFmtId="0" fontId="1" fillId="0" borderId="55" xfId="0" applyFont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0" borderId="56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1" fillId="0" borderId="46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vertical="center" wrapText="1"/>
    </xf>
    <xf numFmtId="0" fontId="2" fillId="4" borderId="35" xfId="0" applyFont="1" applyFill="1" applyBorder="1" applyAlignment="1">
      <alignment vertical="center" wrapText="1"/>
    </xf>
    <xf numFmtId="0" fontId="5" fillId="3" borderId="45" xfId="0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right" vertical="center" wrapText="1"/>
    </xf>
    <xf numFmtId="0" fontId="2" fillId="0" borderId="26" xfId="0" applyFont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8" fillId="0" borderId="0" xfId="0" applyFont="1"/>
    <xf numFmtId="0" fontId="1" fillId="0" borderId="73" xfId="0" applyFont="1" applyBorder="1" applyAlignment="1">
      <alignment vertical="center" wrapText="1"/>
    </xf>
    <xf numFmtId="0" fontId="1" fillId="0" borderId="74" xfId="0" applyFont="1" applyBorder="1" applyAlignment="1">
      <alignment vertical="center" wrapText="1"/>
    </xf>
    <xf numFmtId="0" fontId="1" fillId="0" borderId="75" xfId="0" applyFont="1" applyBorder="1" applyAlignment="1">
      <alignment vertical="center" wrapText="1"/>
    </xf>
    <xf numFmtId="0" fontId="2" fillId="0" borderId="76" xfId="0" applyFont="1" applyBorder="1" applyAlignment="1">
      <alignment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6" fillId="2" borderId="44" xfId="0" applyFont="1" applyFill="1" applyBorder="1" applyAlignment="1">
      <alignment vertical="center" wrapText="1"/>
    </xf>
    <xf numFmtId="0" fontId="4" fillId="2" borderId="45" xfId="0" applyFont="1" applyFill="1" applyBorder="1" applyAlignment="1">
      <alignment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2" borderId="43" xfId="0" applyFont="1" applyFill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6" fillId="0" borderId="81" xfId="0" applyFont="1" applyBorder="1" applyAlignment="1">
      <alignment vertical="center" wrapText="1"/>
    </xf>
    <xf numFmtId="0" fontId="2" fillId="2" borderId="54" xfId="0" applyFont="1" applyFill="1" applyBorder="1" applyAlignment="1">
      <alignment horizontal="center" vertical="center" wrapText="1"/>
    </xf>
    <xf numFmtId="0" fontId="11" fillId="0" borderId="43" xfId="0" applyFont="1" applyBorder="1" applyAlignment="1">
      <alignment horizontal="left" vertical="center" wrapText="1"/>
    </xf>
    <xf numFmtId="0" fontId="6" fillId="2" borderId="26" xfId="0" applyFont="1" applyFill="1" applyBorder="1" applyAlignment="1">
      <alignment vertical="center" wrapText="1"/>
    </xf>
    <xf numFmtId="0" fontId="6" fillId="0" borderId="82" xfId="0" applyFont="1" applyBorder="1" applyAlignment="1">
      <alignment vertical="center" wrapText="1"/>
    </xf>
    <xf numFmtId="0" fontId="6" fillId="0" borderId="83" xfId="0" applyFont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6" fillId="0" borderId="41" xfId="0" applyFont="1" applyBorder="1" applyAlignment="1">
      <alignment vertical="center" wrapText="1"/>
    </xf>
    <xf numFmtId="0" fontId="11" fillId="0" borderId="41" xfId="0" applyFont="1" applyBorder="1" applyAlignment="1">
      <alignment wrapText="1"/>
    </xf>
    <xf numFmtId="0" fontId="1" fillId="0" borderId="25" xfId="0" applyFont="1" applyBorder="1"/>
    <xf numFmtId="0" fontId="1" fillId="0" borderId="30" xfId="0" applyFont="1" applyBorder="1" applyAlignment="1">
      <alignment vertical="center" wrapText="1"/>
    </xf>
    <xf numFmtId="0" fontId="10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 wrapText="1"/>
    </xf>
    <xf numFmtId="0" fontId="1" fillId="0" borderId="48" xfId="0" applyFont="1" applyBorder="1" applyAlignment="1">
      <alignment vertical="center" wrapText="1"/>
    </xf>
    <xf numFmtId="0" fontId="1" fillId="0" borderId="84" xfId="0" applyFont="1" applyBorder="1" applyAlignment="1">
      <alignment horizontal="center" vertical="center" wrapText="1"/>
    </xf>
    <xf numFmtId="0" fontId="10" fillId="2" borderId="15" xfId="0" applyFont="1" applyFill="1" applyBorder="1" applyAlignment="1">
      <alignment wrapText="1"/>
    </xf>
    <xf numFmtId="0" fontId="1" fillId="2" borderId="21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1" fillId="0" borderId="85" xfId="0" applyFont="1" applyBorder="1" applyAlignment="1">
      <alignment vertical="center" wrapText="1"/>
    </xf>
    <xf numFmtId="0" fontId="10" fillId="0" borderId="40" xfId="0" applyFont="1" applyBorder="1" applyAlignment="1">
      <alignment horizontal="left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2" fillId="2" borderId="87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5" borderId="86" xfId="0" applyFont="1" applyFill="1" applyBorder="1" applyAlignment="1">
      <alignment horizontal="center" vertical="center" wrapText="1"/>
    </xf>
    <xf numFmtId="0" fontId="1" fillId="5" borderId="88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0" fontId="2" fillId="5" borderId="86" xfId="0" applyFont="1" applyFill="1" applyBorder="1" applyAlignment="1">
      <alignment horizontal="center" vertical="center" wrapText="1"/>
    </xf>
    <xf numFmtId="0" fontId="2" fillId="5" borderId="61" xfId="0" applyFont="1" applyFill="1" applyBorder="1" applyAlignment="1">
      <alignment horizontal="center" vertical="center" wrapText="1"/>
    </xf>
    <xf numFmtId="0" fontId="2" fillId="5" borderId="88" xfId="0" applyFont="1" applyFill="1" applyBorder="1" applyAlignment="1">
      <alignment horizontal="center" vertical="center" wrapText="1"/>
    </xf>
    <xf numFmtId="0" fontId="2" fillId="2" borderId="56" xfId="0" applyFont="1" applyFill="1" applyBorder="1" applyAlignment="1">
      <alignment horizontal="center" vertical="center" wrapText="1"/>
    </xf>
    <xf numFmtId="0" fontId="1" fillId="5" borderId="61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6" fillId="6" borderId="15" xfId="0" applyFont="1" applyFill="1" applyBorder="1" applyAlignment="1">
      <alignment vertical="center" wrapText="1"/>
    </xf>
    <xf numFmtId="0" fontId="4" fillId="6" borderId="15" xfId="0" applyFont="1" applyFill="1" applyBorder="1" applyAlignment="1">
      <alignment vertical="center" wrapText="1"/>
    </xf>
    <xf numFmtId="0" fontId="5" fillId="6" borderId="21" xfId="0" applyFont="1" applyFill="1" applyBorder="1" applyAlignment="1">
      <alignment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5" fillId="3" borderId="6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79" xfId="0" applyFont="1" applyBorder="1" applyAlignment="1">
      <alignment vertical="center" wrapText="1"/>
    </xf>
    <xf numFmtId="0" fontId="1" fillId="0" borderId="80" xfId="0" applyFont="1" applyBorder="1" applyAlignment="1">
      <alignment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vertical="center" wrapText="1"/>
    </xf>
    <xf numFmtId="0" fontId="5" fillId="3" borderId="62" xfId="0" applyFont="1" applyFill="1" applyBorder="1" applyAlignment="1">
      <alignment vertical="center" wrapText="1"/>
    </xf>
    <xf numFmtId="0" fontId="5" fillId="3" borderId="60" xfId="0" applyFont="1" applyFill="1" applyBorder="1" applyAlignment="1">
      <alignment horizontal="right" vertical="center" wrapText="1"/>
    </xf>
    <xf numFmtId="0" fontId="5" fillId="3" borderId="32" xfId="0" applyFont="1" applyFill="1" applyBorder="1" applyAlignment="1">
      <alignment horizontal="right" vertical="center" wrapText="1"/>
    </xf>
    <xf numFmtId="0" fontId="1" fillId="0" borderId="3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right" vertical="center" wrapText="1"/>
    </xf>
    <xf numFmtId="0" fontId="1" fillId="0" borderId="77" xfId="0" applyFont="1" applyBorder="1" applyAlignment="1">
      <alignment horizontal="right" vertical="center" wrapText="1"/>
    </xf>
    <xf numFmtId="0" fontId="1" fillId="0" borderId="78" xfId="0" applyFont="1" applyBorder="1" applyAlignment="1">
      <alignment horizontal="righ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58" xfId="0" applyFont="1" applyBorder="1" applyAlignment="1">
      <alignment horizontal="left"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1" fillId="0" borderId="63" xfId="0" applyFont="1" applyBorder="1" applyAlignment="1">
      <alignment horizontal="center" vertical="center" wrapText="1"/>
    </xf>
    <xf numFmtId="0" fontId="1" fillId="0" borderId="69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65" xfId="0" applyFont="1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 wrapText="1"/>
    </xf>
    <xf numFmtId="0" fontId="1" fillId="0" borderId="6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2" borderId="71" xfId="0" applyFont="1" applyFill="1" applyBorder="1" applyAlignment="1">
      <alignment horizontal="center" vertical="center" wrapText="1"/>
    </xf>
    <xf numFmtId="0" fontId="2" fillId="2" borderId="7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8" xfId="0" applyFont="1" applyBorder="1" applyAlignment="1">
      <alignment horizontal="center" vertical="center" wrapText="1"/>
    </xf>
    <xf numFmtId="0" fontId="1" fillId="0" borderId="70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04E76-FAEB-4195-AF3C-78B63D8C0C49}">
  <dimension ref="B1:Q57"/>
  <sheetViews>
    <sheetView tabSelected="1" topLeftCell="B1" workbookViewId="0">
      <selection activeCell="G43" sqref="G43:G44"/>
    </sheetView>
  </sheetViews>
  <sheetFormatPr defaultRowHeight="15" x14ac:dyDescent="0.25"/>
  <cols>
    <col min="2" max="2" width="11.28515625" customWidth="1"/>
    <col min="3" max="3" width="36" customWidth="1"/>
    <col min="9" max="10" width="8.28515625" customWidth="1"/>
    <col min="12" max="12" width="7.5703125" customWidth="1"/>
    <col min="13" max="15" width="8.5703125" customWidth="1"/>
    <col min="16" max="16" width="11.42578125" bestFit="1" customWidth="1"/>
  </cols>
  <sheetData>
    <row r="1" spans="2:16" ht="15.75" thickBot="1" x14ac:dyDescent="0.3"/>
    <row r="2" spans="2:16" ht="15" customHeight="1" x14ac:dyDescent="0.25">
      <c r="B2" s="199" t="s">
        <v>0</v>
      </c>
      <c r="C2" s="201" t="s">
        <v>1</v>
      </c>
      <c r="D2" s="203" t="s">
        <v>2</v>
      </c>
      <c r="E2" s="205" t="s">
        <v>3</v>
      </c>
      <c r="F2" s="206"/>
      <c r="G2" s="207"/>
      <c r="H2" s="203" t="s">
        <v>5</v>
      </c>
      <c r="I2" s="205" t="s">
        <v>6</v>
      </c>
      <c r="J2" s="206"/>
      <c r="K2" s="206"/>
      <c r="L2" s="206"/>
      <c r="M2" s="206"/>
      <c r="N2" s="206"/>
      <c r="O2" s="206"/>
      <c r="P2" s="225"/>
    </row>
    <row r="3" spans="2:16" ht="15.75" thickBot="1" x14ac:dyDescent="0.3">
      <c r="B3" s="200"/>
      <c r="C3" s="202"/>
      <c r="D3" s="204"/>
      <c r="E3" s="210" t="s">
        <v>4</v>
      </c>
      <c r="F3" s="211"/>
      <c r="G3" s="212"/>
      <c r="H3" s="204"/>
      <c r="I3" s="210"/>
      <c r="J3" s="211"/>
      <c r="K3" s="211"/>
      <c r="L3" s="211"/>
      <c r="M3" s="211"/>
      <c r="N3" s="211"/>
      <c r="O3" s="211"/>
      <c r="P3" s="226"/>
    </row>
    <row r="4" spans="2:16" x14ac:dyDescent="0.25">
      <c r="B4" s="200"/>
      <c r="C4" s="202"/>
      <c r="D4" s="204"/>
      <c r="E4" s="193" t="s">
        <v>7</v>
      </c>
      <c r="F4" s="196"/>
      <c r="G4" s="194"/>
      <c r="H4" s="204"/>
      <c r="I4" s="193" t="s">
        <v>8</v>
      </c>
      <c r="J4" s="194"/>
      <c r="K4" s="227" t="s">
        <v>61</v>
      </c>
      <c r="L4" s="193" t="s">
        <v>9</v>
      </c>
      <c r="M4" s="196"/>
      <c r="N4" s="196"/>
      <c r="O4" s="194"/>
      <c r="P4" s="213" t="s">
        <v>62</v>
      </c>
    </row>
    <row r="5" spans="2:16" ht="15" customHeight="1" x14ac:dyDescent="0.25">
      <c r="B5" s="200"/>
      <c r="C5" s="202"/>
      <c r="D5" s="204"/>
      <c r="E5" s="208"/>
      <c r="F5" s="195"/>
      <c r="G5" s="209"/>
      <c r="H5" s="204"/>
      <c r="I5" s="208"/>
      <c r="J5" s="209"/>
      <c r="K5" s="228"/>
      <c r="L5" s="208"/>
      <c r="M5" s="195"/>
      <c r="N5" s="195"/>
      <c r="O5" s="209"/>
      <c r="P5" s="214"/>
    </row>
    <row r="6" spans="2:16" ht="15.75" thickBot="1" x14ac:dyDescent="0.3">
      <c r="B6" s="200"/>
      <c r="C6" s="202"/>
      <c r="D6" s="204"/>
      <c r="E6" s="210"/>
      <c r="F6" s="211"/>
      <c r="G6" s="212"/>
      <c r="H6" s="204"/>
      <c r="I6" s="210"/>
      <c r="J6" s="209"/>
      <c r="K6" s="228"/>
      <c r="L6" s="210"/>
      <c r="M6" s="211"/>
      <c r="N6" s="211"/>
      <c r="O6" s="212"/>
      <c r="P6" s="214"/>
    </row>
    <row r="7" spans="2:16" ht="26.25" thickBot="1" x14ac:dyDescent="0.3">
      <c r="B7" s="200"/>
      <c r="C7" s="202"/>
      <c r="D7" s="204"/>
      <c r="E7" s="215" t="s">
        <v>11</v>
      </c>
      <c r="F7" s="216" t="s">
        <v>12</v>
      </c>
      <c r="G7" s="217"/>
      <c r="H7" s="204"/>
      <c r="I7" s="5" t="s">
        <v>13</v>
      </c>
      <c r="J7" s="8" t="s">
        <v>14</v>
      </c>
      <c r="K7" s="229"/>
      <c r="L7" s="2" t="s">
        <v>15</v>
      </c>
      <c r="M7" s="218" t="s">
        <v>16</v>
      </c>
      <c r="N7" s="219"/>
      <c r="O7" s="220"/>
      <c r="P7" s="214"/>
    </row>
    <row r="8" spans="2:16" ht="15.75" thickBot="1" x14ac:dyDescent="0.3">
      <c r="B8" s="200"/>
      <c r="C8" s="202"/>
      <c r="D8" s="204"/>
      <c r="E8" s="202"/>
      <c r="F8" s="193" t="s">
        <v>17</v>
      </c>
      <c r="G8" s="215" t="s">
        <v>18</v>
      </c>
      <c r="H8" s="204"/>
      <c r="I8" s="190">
        <v>17</v>
      </c>
      <c r="J8" s="222">
        <v>23</v>
      </c>
      <c r="K8" s="228"/>
      <c r="L8" s="224">
        <v>17</v>
      </c>
      <c r="M8" s="190">
        <f>M9+N9+O9</f>
        <v>22</v>
      </c>
      <c r="N8" s="191"/>
      <c r="O8" s="192"/>
      <c r="P8" s="214"/>
    </row>
    <row r="9" spans="2:16" ht="15.75" thickBot="1" x14ac:dyDescent="0.3">
      <c r="B9" s="200"/>
      <c r="C9" s="202"/>
      <c r="D9" s="204"/>
      <c r="E9" s="202"/>
      <c r="F9" s="208"/>
      <c r="G9" s="202"/>
      <c r="H9" s="204"/>
      <c r="I9" s="221"/>
      <c r="J9" s="223"/>
      <c r="K9" s="228"/>
      <c r="L9" s="221"/>
      <c r="M9" s="75">
        <v>11</v>
      </c>
      <c r="N9" s="4">
        <v>10</v>
      </c>
      <c r="O9" s="4">
        <v>1</v>
      </c>
      <c r="P9" s="214"/>
    </row>
    <row r="10" spans="2:16" ht="15.75" thickBot="1" x14ac:dyDescent="0.3">
      <c r="B10" s="200"/>
      <c r="C10" s="202"/>
      <c r="D10" s="204"/>
      <c r="E10" s="202"/>
      <c r="F10" s="208"/>
      <c r="G10" s="202"/>
      <c r="H10" s="204"/>
      <c r="I10" s="193" t="s">
        <v>19</v>
      </c>
      <c r="J10" s="194"/>
      <c r="K10" s="99"/>
      <c r="L10" s="193" t="s">
        <v>20</v>
      </c>
      <c r="M10" s="195"/>
      <c r="N10" s="196"/>
      <c r="O10" s="194"/>
      <c r="P10" s="214"/>
    </row>
    <row r="11" spans="2:16" ht="15.75" thickBot="1" x14ac:dyDescent="0.3">
      <c r="B11" s="100">
        <v>1</v>
      </c>
      <c r="C11" s="101">
        <v>2</v>
      </c>
      <c r="D11" s="101">
        <v>3</v>
      </c>
      <c r="E11" s="101">
        <v>4</v>
      </c>
      <c r="F11" s="102">
        <v>5</v>
      </c>
      <c r="G11" s="8">
        <v>6</v>
      </c>
      <c r="H11" s="101">
        <v>7</v>
      </c>
      <c r="I11" s="102">
        <v>8</v>
      </c>
      <c r="J11" s="8">
        <v>9</v>
      </c>
      <c r="K11" s="101">
        <v>10</v>
      </c>
      <c r="L11" s="103">
        <v>11</v>
      </c>
      <c r="M11" s="8">
        <v>12</v>
      </c>
      <c r="N11" s="102">
        <v>13</v>
      </c>
      <c r="O11" s="8">
        <v>14</v>
      </c>
      <c r="P11" s="159">
        <v>15</v>
      </c>
    </row>
    <row r="12" spans="2:16" ht="16.5" customHeight="1" thickBot="1" x14ac:dyDescent="0.3">
      <c r="B12" s="173" t="s">
        <v>22</v>
      </c>
      <c r="C12" s="174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8"/>
    </row>
    <row r="13" spans="2:16" ht="28.5" customHeight="1" thickBot="1" x14ac:dyDescent="0.3">
      <c r="B13" s="130" t="s">
        <v>24</v>
      </c>
      <c r="C13" s="133" t="s">
        <v>25</v>
      </c>
      <c r="D13" s="80" t="s">
        <v>99</v>
      </c>
      <c r="E13" s="80">
        <f>F13+H13+G13</f>
        <v>334</v>
      </c>
      <c r="F13" s="106">
        <f>K13+P13-G13</f>
        <v>110</v>
      </c>
      <c r="G13" s="107">
        <f t="shared" ref="G13" si="0">G14+G17+G18</f>
        <v>224</v>
      </c>
      <c r="H13" s="107">
        <f>H14+H17+H18+H15+H16</f>
        <v>0</v>
      </c>
      <c r="I13" s="107">
        <f t="shared" ref="I13" si="1">I14+I17+I18+I15</f>
        <v>68</v>
      </c>
      <c r="J13" s="107">
        <f>J14+J17+J18+J15</f>
        <v>124</v>
      </c>
      <c r="K13" s="107">
        <f>K14+K17+K18+K15+K16</f>
        <v>192</v>
      </c>
      <c r="L13" s="107">
        <f>L14+L17+L18+L15+L16</f>
        <v>100</v>
      </c>
      <c r="M13" s="107">
        <f t="shared" ref="M13:O13" si="2">M14+M17+M18+M15</f>
        <v>42</v>
      </c>
      <c r="N13" s="107">
        <f t="shared" si="2"/>
        <v>0</v>
      </c>
      <c r="O13" s="107">
        <f t="shared" si="2"/>
        <v>0</v>
      </c>
      <c r="P13" s="80">
        <f>P14+P17+P18+P16+P15</f>
        <v>142</v>
      </c>
    </row>
    <row r="14" spans="2:16" ht="30.75" customHeight="1" x14ac:dyDescent="0.25">
      <c r="B14" s="131" t="s">
        <v>26</v>
      </c>
      <c r="C14" s="134" t="s">
        <v>30</v>
      </c>
      <c r="D14" s="108" t="s">
        <v>28</v>
      </c>
      <c r="E14" s="109">
        <f>F14+H14+G14</f>
        <v>34</v>
      </c>
      <c r="F14" s="110">
        <f>K14+P14-G14</f>
        <v>14</v>
      </c>
      <c r="G14" s="111">
        <v>20</v>
      </c>
      <c r="H14" s="108"/>
      <c r="I14" s="112"/>
      <c r="J14" s="111"/>
      <c r="K14" s="113">
        <f>J14+I14</f>
        <v>0</v>
      </c>
      <c r="L14" s="112">
        <v>34</v>
      </c>
      <c r="M14" s="114"/>
      <c r="N14" s="114"/>
      <c r="O14" s="111"/>
      <c r="P14" s="109">
        <f>O14+N14+M14+L14</f>
        <v>34</v>
      </c>
    </row>
    <row r="15" spans="2:16" ht="30.75" customHeight="1" x14ac:dyDescent="0.25">
      <c r="B15" s="127" t="s">
        <v>29</v>
      </c>
      <c r="C15" s="135" t="s">
        <v>66</v>
      </c>
      <c r="D15" s="108" t="s">
        <v>28</v>
      </c>
      <c r="E15" s="109">
        <f t="shared" ref="E15:E17" si="3">F15+H15+G15</f>
        <v>44</v>
      </c>
      <c r="F15" s="110">
        <f t="shared" ref="F15:F17" si="4">K15+P15-G15</f>
        <v>24</v>
      </c>
      <c r="G15" s="111">
        <v>20</v>
      </c>
      <c r="H15" s="108"/>
      <c r="I15" s="112"/>
      <c r="J15" s="111">
        <v>44</v>
      </c>
      <c r="K15" s="113">
        <f t="shared" ref="K15:K17" si="5">J15+I15</f>
        <v>44</v>
      </c>
      <c r="L15" s="112"/>
      <c r="M15" s="114"/>
      <c r="N15" s="114"/>
      <c r="O15" s="111"/>
      <c r="P15" s="109">
        <f t="shared" ref="P15:P17" si="6">O15+N15+M15+L15</f>
        <v>0</v>
      </c>
    </row>
    <row r="16" spans="2:16" ht="30.75" customHeight="1" x14ac:dyDescent="0.25">
      <c r="B16" s="132" t="s">
        <v>31</v>
      </c>
      <c r="C16" s="134" t="s">
        <v>27</v>
      </c>
      <c r="D16" s="108" t="s">
        <v>28</v>
      </c>
      <c r="E16" s="109">
        <f t="shared" si="3"/>
        <v>32</v>
      </c>
      <c r="F16" s="110">
        <f t="shared" si="4"/>
        <v>22</v>
      </c>
      <c r="G16" s="111">
        <v>10</v>
      </c>
      <c r="H16" s="108"/>
      <c r="I16" s="112"/>
      <c r="J16" s="111"/>
      <c r="K16" s="113">
        <f t="shared" si="5"/>
        <v>0</v>
      </c>
      <c r="L16" s="112">
        <v>32</v>
      </c>
      <c r="M16" s="114"/>
      <c r="N16" s="114"/>
      <c r="O16" s="111"/>
      <c r="P16" s="109">
        <f t="shared" si="6"/>
        <v>32</v>
      </c>
    </row>
    <row r="17" spans="2:16" ht="17.25" customHeight="1" x14ac:dyDescent="0.25">
      <c r="B17" s="127" t="s">
        <v>63</v>
      </c>
      <c r="C17" s="129" t="s">
        <v>67</v>
      </c>
      <c r="D17" s="115" t="s">
        <v>28</v>
      </c>
      <c r="E17" s="109">
        <f t="shared" si="3"/>
        <v>70</v>
      </c>
      <c r="F17" s="110">
        <f t="shared" si="4"/>
        <v>2</v>
      </c>
      <c r="G17" s="116">
        <v>68</v>
      </c>
      <c r="H17" s="115"/>
      <c r="I17" s="117">
        <v>34</v>
      </c>
      <c r="J17" s="116">
        <v>36</v>
      </c>
      <c r="K17" s="113">
        <f t="shared" si="5"/>
        <v>70</v>
      </c>
      <c r="L17" s="117"/>
      <c r="M17" s="118"/>
      <c r="N17" s="118"/>
      <c r="O17" s="116"/>
      <c r="P17" s="109">
        <f t="shared" si="6"/>
        <v>0</v>
      </c>
    </row>
    <row r="18" spans="2:16" ht="17.25" customHeight="1" thickBot="1" x14ac:dyDescent="0.3">
      <c r="B18" s="132" t="s">
        <v>69</v>
      </c>
      <c r="C18" s="136" t="s">
        <v>68</v>
      </c>
      <c r="D18" s="119" t="s">
        <v>28</v>
      </c>
      <c r="E18" s="120">
        <f>F18+H18+G18</f>
        <v>154</v>
      </c>
      <c r="F18" s="121">
        <f>K18+P18-G18</f>
        <v>18</v>
      </c>
      <c r="G18" s="122">
        <v>136</v>
      </c>
      <c r="H18" s="119"/>
      <c r="I18" s="123">
        <v>34</v>
      </c>
      <c r="J18" s="122">
        <v>44</v>
      </c>
      <c r="K18" s="124">
        <f>J18+I18</f>
        <v>78</v>
      </c>
      <c r="L18" s="123">
        <v>34</v>
      </c>
      <c r="M18" s="125">
        <v>42</v>
      </c>
      <c r="N18" s="125">
        <v>0</v>
      </c>
      <c r="O18" s="122"/>
      <c r="P18" s="120">
        <f>O18+N18+M18+L18</f>
        <v>76</v>
      </c>
    </row>
    <row r="19" spans="2:16" ht="27" customHeight="1" thickBot="1" x14ac:dyDescent="0.3">
      <c r="B19" s="104" t="s">
        <v>32</v>
      </c>
      <c r="C19" s="105" t="s">
        <v>64</v>
      </c>
      <c r="D19" s="80" t="s">
        <v>100</v>
      </c>
      <c r="E19" s="80">
        <f t="shared" ref="E19:G19" si="7">E20+E21+E22+E23+E24+E25+E27</f>
        <v>294</v>
      </c>
      <c r="F19" s="166">
        <f t="shared" si="7"/>
        <v>212</v>
      </c>
      <c r="G19" s="80">
        <f t="shared" si="7"/>
        <v>82</v>
      </c>
      <c r="H19" s="80">
        <f>H20+H21+H22+H23+H24+H25+H27+H26</f>
        <v>0</v>
      </c>
      <c r="I19" s="80">
        <f t="shared" ref="I19:J19" si="8">I20+I21+I22+I23+I24+I25+I27+I26</f>
        <v>104</v>
      </c>
      <c r="J19" s="80">
        <f t="shared" si="8"/>
        <v>130</v>
      </c>
      <c r="K19" s="80">
        <f>K20+K21+K22+K23+K24+K25+K27+K26</f>
        <v>234</v>
      </c>
      <c r="L19" s="80">
        <f t="shared" ref="L19:O19" si="9">L20+L21+L22+L23+L24+L25+L27+L26</f>
        <v>0</v>
      </c>
      <c r="M19" s="80">
        <f t="shared" si="9"/>
        <v>108</v>
      </c>
      <c r="N19" s="80">
        <f t="shared" si="9"/>
        <v>0</v>
      </c>
      <c r="O19" s="80">
        <f t="shared" si="9"/>
        <v>0</v>
      </c>
      <c r="P19" s="80">
        <f>P20+P21+P22+P23+P24+P25+P27+P26</f>
        <v>108</v>
      </c>
    </row>
    <row r="20" spans="2:16" ht="18.75" customHeight="1" x14ac:dyDescent="0.25">
      <c r="B20" s="94" t="s">
        <v>33</v>
      </c>
      <c r="C20" s="27" t="s">
        <v>71</v>
      </c>
      <c r="D20" s="28" t="s">
        <v>28</v>
      </c>
      <c r="E20" s="42">
        <f t="shared" ref="E20:E27" si="10">F20+H20+G20</f>
        <v>40</v>
      </c>
      <c r="F20" s="29">
        <f t="shared" ref="F20:F27" si="11">K20+P20-G20</f>
        <v>30</v>
      </c>
      <c r="G20" s="33">
        <v>10</v>
      </c>
      <c r="H20" s="28"/>
      <c r="I20" s="36">
        <v>40</v>
      </c>
      <c r="J20" s="33"/>
      <c r="K20" s="39">
        <f t="shared" ref="K20:K27" si="12">J20+I20</f>
        <v>40</v>
      </c>
      <c r="L20" s="36"/>
      <c r="M20" s="18"/>
      <c r="N20" s="18"/>
      <c r="O20" s="33"/>
      <c r="P20" s="39">
        <f t="shared" ref="P20:P27" si="13">O20+N20+M20+L20</f>
        <v>0</v>
      </c>
    </row>
    <row r="21" spans="2:16" ht="18.75" customHeight="1" x14ac:dyDescent="0.25">
      <c r="B21" s="95" t="s">
        <v>34</v>
      </c>
      <c r="C21" s="24" t="s">
        <v>72</v>
      </c>
      <c r="D21" s="26" t="s">
        <v>44</v>
      </c>
      <c r="E21" s="43">
        <f t="shared" si="10"/>
        <v>70</v>
      </c>
      <c r="F21" s="25">
        <f t="shared" si="11"/>
        <v>44</v>
      </c>
      <c r="G21" s="34">
        <v>26</v>
      </c>
      <c r="H21" s="26"/>
      <c r="I21" s="37">
        <v>32</v>
      </c>
      <c r="J21" s="34">
        <v>38</v>
      </c>
      <c r="K21" s="40">
        <f t="shared" si="12"/>
        <v>70</v>
      </c>
      <c r="L21" s="37"/>
      <c r="M21" s="16"/>
      <c r="N21" s="16"/>
      <c r="O21" s="34"/>
      <c r="P21" s="40">
        <f t="shared" si="13"/>
        <v>0</v>
      </c>
    </row>
    <row r="22" spans="2:16" ht="18.75" customHeight="1" x14ac:dyDescent="0.25">
      <c r="B22" s="95" t="s">
        <v>35</v>
      </c>
      <c r="C22" s="24" t="s">
        <v>73</v>
      </c>
      <c r="D22" s="26" t="s">
        <v>28</v>
      </c>
      <c r="E22" s="43">
        <f t="shared" si="10"/>
        <v>32</v>
      </c>
      <c r="F22" s="25">
        <f t="shared" si="11"/>
        <v>24</v>
      </c>
      <c r="G22" s="34">
        <v>8</v>
      </c>
      <c r="H22" s="26"/>
      <c r="I22" s="37">
        <v>32</v>
      </c>
      <c r="J22" s="34"/>
      <c r="K22" s="40">
        <f t="shared" si="12"/>
        <v>32</v>
      </c>
      <c r="L22" s="37"/>
      <c r="M22" s="16"/>
      <c r="N22" s="16"/>
      <c r="O22" s="34"/>
      <c r="P22" s="40">
        <f t="shared" si="13"/>
        <v>0</v>
      </c>
    </row>
    <row r="23" spans="2:16" ht="24" customHeight="1" x14ac:dyDescent="0.25">
      <c r="B23" s="95" t="s">
        <v>36</v>
      </c>
      <c r="C23" s="24" t="s">
        <v>74</v>
      </c>
      <c r="D23" s="26" t="s">
        <v>44</v>
      </c>
      <c r="E23" s="43">
        <f t="shared" si="10"/>
        <v>44</v>
      </c>
      <c r="F23" s="25">
        <f t="shared" si="11"/>
        <v>28</v>
      </c>
      <c r="G23" s="34">
        <v>16</v>
      </c>
      <c r="H23" s="26"/>
      <c r="I23" s="37"/>
      <c r="J23" s="34">
        <v>44</v>
      </c>
      <c r="K23" s="40">
        <f t="shared" si="12"/>
        <v>44</v>
      </c>
      <c r="L23" s="37"/>
      <c r="M23" s="16"/>
      <c r="N23" s="16"/>
      <c r="O23" s="34"/>
      <c r="P23" s="40">
        <f t="shared" si="13"/>
        <v>0</v>
      </c>
    </row>
    <row r="24" spans="2:16" ht="18" customHeight="1" x14ac:dyDescent="0.25">
      <c r="B24" s="95" t="s">
        <v>37</v>
      </c>
      <c r="C24" s="24" t="s">
        <v>75</v>
      </c>
      <c r="D24" s="26" t="s">
        <v>28</v>
      </c>
      <c r="E24" s="43">
        <f t="shared" si="10"/>
        <v>36</v>
      </c>
      <c r="F24" s="25">
        <f t="shared" si="11"/>
        <v>28</v>
      </c>
      <c r="G24" s="34">
        <v>8</v>
      </c>
      <c r="H24" s="26"/>
      <c r="I24" s="37"/>
      <c r="J24" s="34"/>
      <c r="K24" s="40">
        <f t="shared" si="12"/>
        <v>0</v>
      </c>
      <c r="L24" s="37"/>
      <c r="M24" s="16">
        <v>36</v>
      </c>
      <c r="N24" s="16"/>
      <c r="O24" s="34"/>
      <c r="P24" s="40">
        <f t="shared" si="13"/>
        <v>36</v>
      </c>
    </row>
    <row r="25" spans="2:16" ht="18" customHeight="1" x14ac:dyDescent="0.25">
      <c r="B25" s="95" t="s">
        <v>38</v>
      </c>
      <c r="C25" s="24" t="s">
        <v>76</v>
      </c>
      <c r="D25" s="26" t="s">
        <v>28</v>
      </c>
      <c r="E25" s="43">
        <f t="shared" si="10"/>
        <v>36</v>
      </c>
      <c r="F25" s="25">
        <f t="shared" si="11"/>
        <v>28</v>
      </c>
      <c r="G25" s="34">
        <v>8</v>
      </c>
      <c r="H25" s="26"/>
      <c r="I25" s="37"/>
      <c r="J25" s="34"/>
      <c r="K25" s="40">
        <f t="shared" si="12"/>
        <v>0</v>
      </c>
      <c r="L25" s="37"/>
      <c r="M25" s="16">
        <v>36</v>
      </c>
      <c r="N25" s="16"/>
      <c r="O25" s="34"/>
      <c r="P25" s="40">
        <f t="shared" si="13"/>
        <v>36</v>
      </c>
    </row>
    <row r="26" spans="2:16" ht="18" customHeight="1" x14ac:dyDescent="0.25">
      <c r="B26" s="95" t="s">
        <v>40</v>
      </c>
      <c r="C26" s="24" t="s">
        <v>39</v>
      </c>
      <c r="D26" s="31" t="s">
        <v>28</v>
      </c>
      <c r="E26" s="43">
        <f t="shared" si="10"/>
        <v>48</v>
      </c>
      <c r="F26" s="25">
        <f t="shared" si="11"/>
        <v>20</v>
      </c>
      <c r="G26" s="35">
        <v>28</v>
      </c>
      <c r="H26" s="31"/>
      <c r="I26" s="38"/>
      <c r="J26" s="35">
        <v>48</v>
      </c>
      <c r="K26" s="40">
        <f t="shared" si="12"/>
        <v>48</v>
      </c>
      <c r="L26" s="38"/>
      <c r="M26" s="17"/>
      <c r="N26" s="17"/>
      <c r="O26" s="35"/>
      <c r="P26" s="40">
        <f t="shared" si="13"/>
        <v>0</v>
      </c>
    </row>
    <row r="27" spans="2:16" ht="27.75" customHeight="1" thickBot="1" x14ac:dyDescent="0.3">
      <c r="B27" s="96" t="s">
        <v>70</v>
      </c>
      <c r="C27" s="30" t="s">
        <v>77</v>
      </c>
      <c r="D27" s="31" t="s">
        <v>28</v>
      </c>
      <c r="E27" s="44">
        <f t="shared" si="10"/>
        <v>36</v>
      </c>
      <c r="F27" s="32">
        <f t="shared" si="11"/>
        <v>30</v>
      </c>
      <c r="G27" s="35">
        <v>6</v>
      </c>
      <c r="H27" s="31"/>
      <c r="I27" s="38"/>
      <c r="J27" s="35"/>
      <c r="K27" s="41">
        <f t="shared" si="12"/>
        <v>0</v>
      </c>
      <c r="L27" s="38"/>
      <c r="M27" s="17">
        <v>36</v>
      </c>
      <c r="N27" s="17"/>
      <c r="O27" s="35"/>
      <c r="P27" s="41">
        <f t="shared" si="13"/>
        <v>36</v>
      </c>
    </row>
    <row r="28" spans="2:16" ht="24.75" customHeight="1" thickBot="1" x14ac:dyDescent="0.3">
      <c r="B28" s="81" t="s">
        <v>21</v>
      </c>
      <c r="C28" s="79" t="s">
        <v>41</v>
      </c>
      <c r="D28" s="158" t="s">
        <v>101</v>
      </c>
      <c r="E28" s="82">
        <f t="shared" ref="E28:P28" si="14">E19+E13</f>
        <v>628</v>
      </c>
      <c r="F28" s="82">
        <f t="shared" si="14"/>
        <v>322</v>
      </c>
      <c r="G28" s="84">
        <f t="shared" si="14"/>
        <v>306</v>
      </c>
      <c r="H28" s="82">
        <f t="shared" si="14"/>
        <v>0</v>
      </c>
      <c r="I28" s="83">
        <f t="shared" si="14"/>
        <v>172</v>
      </c>
      <c r="J28" s="84">
        <f t="shared" si="14"/>
        <v>254</v>
      </c>
      <c r="K28" s="82">
        <f t="shared" si="14"/>
        <v>426</v>
      </c>
      <c r="L28" s="83">
        <f t="shared" si="14"/>
        <v>100</v>
      </c>
      <c r="M28" s="85">
        <f t="shared" si="14"/>
        <v>150</v>
      </c>
      <c r="N28" s="85">
        <f t="shared" si="14"/>
        <v>0</v>
      </c>
      <c r="O28" s="84">
        <f t="shared" si="14"/>
        <v>0</v>
      </c>
      <c r="P28" s="82">
        <f t="shared" si="14"/>
        <v>250</v>
      </c>
    </row>
    <row r="29" spans="2:16" ht="22.5" customHeight="1" thickBot="1" x14ac:dyDescent="0.3">
      <c r="B29" s="160" t="s">
        <v>42</v>
      </c>
      <c r="C29" s="161" t="s">
        <v>43</v>
      </c>
      <c r="D29" s="162" t="s">
        <v>23</v>
      </c>
      <c r="E29" s="163">
        <f>E30+E32+E37+E34</f>
        <v>1622</v>
      </c>
      <c r="F29" s="164">
        <f t="shared" ref="F29:N29" si="15">F30+F32+F37+F34</f>
        <v>283</v>
      </c>
      <c r="G29" s="163">
        <f t="shared" ref="G29:M29" si="16">G30+G32+G37+G34</f>
        <v>1339</v>
      </c>
      <c r="H29" s="164">
        <f t="shared" si="16"/>
        <v>0</v>
      </c>
      <c r="I29" s="163">
        <f t="shared" si="16"/>
        <v>338</v>
      </c>
      <c r="J29" s="164">
        <f t="shared" si="16"/>
        <v>406</v>
      </c>
      <c r="K29" s="163">
        <f t="shared" si="16"/>
        <v>744</v>
      </c>
      <c r="L29" s="164">
        <f t="shared" si="16"/>
        <v>398</v>
      </c>
      <c r="M29" s="163">
        <f t="shared" si="16"/>
        <v>180</v>
      </c>
      <c r="N29" s="164">
        <f t="shared" si="15"/>
        <v>300</v>
      </c>
      <c r="O29" s="163">
        <v>0</v>
      </c>
      <c r="P29" s="165">
        <f>P30+P32+P37+P34</f>
        <v>878</v>
      </c>
    </row>
    <row r="30" spans="2:16" ht="43.5" customHeight="1" thickBot="1" x14ac:dyDescent="0.3">
      <c r="B30" s="54" t="s">
        <v>84</v>
      </c>
      <c r="C30" s="54" t="s">
        <v>78</v>
      </c>
      <c r="D30" s="50" t="s">
        <v>102</v>
      </c>
      <c r="E30" s="22">
        <f>F30+H30+G30</f>
        <v>194</v>
      </c>
      <c r="F30" s="63">
        <f t="shared" ref="F30:G30" si="17">F31</f>
        <v>124</v>
      </c>
      <c r="G30" s="63">
        <f t="shared" si="17"/>
        <v>70</v>
      </c>
      <c r="H30" s="63">
        <f>H31</f>
        <v>0</v>
      </c>
      <c r="I30" s="63">
        <f t="shared" ref="I30:O30" si="18">I31</f>
        <v>70</v>
      </c>
      <c r="J30" s="63">
        <f t="shared" si="18"/>
        <v>54</v>
      </c>
      <c r="K30" s="63">
        <f t="shared" si="18"/>
        <v>124</v>
      </c>
      <c r="L30" s="63">
        <f t="shared" si="18"/>
        <v>34</v>
      </c>
      <c r="M30" s="63">
        <f t="shared" si="18"/>
        <v>36</v>
      </c>
      <c r="N30" s="63">
        <f t="shared" si="18"/>
        <v>0</v>
      </c>
      <c r="O30" s="63">
        <f t="shared" si="18"/>
        <v>0</v>
      </c>
      <c r="P30" s="63">
        <f>P31</f>
        <v>70</v>
      </c>
    </row>
    <row r="31" spans="2:16" ht="42" customHeight="1" thickBot="1" x14ac:dyDescent="0.3">
      <c r="B31" s="55" t="s">
        <v>89</v>
      </c>
      <c r="C31" s="55" t="s">
        <v>79</v>
      </c>
      <c r="D31" s="6" t="s">
        <v>28</v>
      </c>
      <c r="E31" s="23">
        <f t="shared" ref="E31:E42" si="19">F31+H31+G31</f>
        <v>194</v>
      </c>
      <c r="F31" s="47">
        <f t="shared" ref="F31" si="20">K31+P31-G31</f>
        <v>124</v>
      </c>
      <c r="G31" s="46">
        <v>70</v>
      </c>
      <c r="H31" s="13"/>
      <c r="I31" s="48">
        <v>70</v>
      </c>
      <c r="J31" s="46">
        <v>54</v>
      </c>
      <c r="K31" s="19">
        <f>J31+I31</f>
        <v>124</v>
      </c>
      <c r="L31" s="48">
        <v>34</v>
      </c>
      <c r="M31" s="20">
        <v>36</v>
      </c>
      <c r="N31" s="20">
        <v>0</v>
      </c>
      <c r="O31" s="46"/>
      <c r="P31" s="19">
        <f t="shared" ref="P31" si="21">O31+N31+M31+L31</f>
        <v>70</v>
      </c>
    </row>
    <row r="32" spans="2:16" ht="27" customHeight="1" thickBot="1" x14ac:dyDescent="0.3">
      <c r="B32" s="49" t="s">
        <v>85</v>
      </c>
      <c r="C32" s="54" t="s">
        <v>80</v>
      </c>
      <c r="D32" s="50" t="s">
        <v>102</v>
      </c>
      <c r="E32" s="22">
        <f t="shared" ref="E32:E37" si="22">F32+H32+G32</f>
        <v>188</v>
      </c>
      <c r="F32" s="63">
        <f t="shared" ref="F32:G32" si="23">F33</f>
        <v>110</v>
      </c>
      <c r="G32" s="63">
        <f t="shared" si="23"/>
        <v>78</v>
      </c>
      <c r="H32" s="63">
        <f>H33</f>
        <v>0</v>
      </c>
      <c r="I32" s="63">
        <f t="shared" ref="I32:O32" si="24">I33</f>
        <v>64</v>
      </c>
      <c r="J32" s="63">
        <f t="shared" si="24"/>
        <v>54</v>
      </c>
      <c r="K32" s="76">
        <f>J32+I32</f>
        <v>118</v>
      </c>
      <c r="L32" s="63">
        <f t="shared" si="24"/>
        <v>34</v>
      </c>
      <c r="M32" s="63">
        <f t="shared" si="24"/>
        <v>36</v>
      </c>
      <c r="N32" s="63">
        <f t="shared" si="24"/>
        <v>0</v>
      </c>
      <c r="O32" s="63">
        <f t="shared" si="24"/>
        <v>0</v>
      </c>
      <c r="P32" s="63">
        <f>P33</f>
        <v>70</v>
      </c>
    </row>
    <row r="33" spans="2:16" ht="30.75" thickBot="1" x14ac:dyDescent="0.3">
      <c r="B33" s="139" t="s">
        <v>88</v>
      </c>
      <c r="C33" s="70" t="s">
        <v>81</v>
      </c>
      <c r="D33" s="90" t="s">
        <v>28</v>
      </c>
      <c r="E33" s="22">
        <f t="shared" si="22"/>
        <v>188</v>
      </c>
      <c r="F33" s="62">
        <f t="shared" ref="F33:F36" si="25">K33+P33-G33</f>
        <v>110</v>
      </c>
      <c r="G33" s="74">
        <v>78</v>
      </c>
      <c r="H33" s="75"/>
      <c r="I33" s="71">
        <v>64</v>
      </c>
      <c r="J33" s="74">
        <v>54</v>
      </c>
      <c r="K33" s="19">
        <f>J33+I33</f>
        <v>118</v>
      </c>
      <c r="L33" s="71">
        <v>34</v>
      </c>
      <c r="M33" s="73">
        <v>36</v>
      </c>
      <c r="N33" s="73">
        <v>0</v>
      </c>
      <c r="O33" s="74"/>
      <c r="P33" s="76">
        <f t="shared" ref="P33:P35" si="26">O33+N33+M33+L33</f>
        <v>70</v>
      </c>
    </row>
    <row r="34" spans="2:16" ht="32.25" thickBot="1" x14ac:dyDescent="0.3">
      <c r="B34" s="49" t="s">
        <v>83</v>
      </c>
      <c r="C34" s="142" t="s">
        <v>82</v>
      </c>
      <c r="D34" s="143" t="s">
        <v>44</v>
      </c>
      <c r="E34" s="22">
        <f t="shared" si="22"/>
        <v>112</v>
      </c>
      <c r="F34" s="63">
        <f t="shared" ref="F34:G34" si="27">F36+F35</f>
        <v>49</v>
      </c>
      <c r="G34" s="63">
        <f t="shared" si="27"/>
        <v>63</v>
      </c>
      <c r="H34" s="63">
        <f>H36+H35</f>
        <v>0</v>
      </c>
      <c r="I34" s="63">
        <f t="shared" ref="I34:O34" si="28">I36+I35</f>
        <v>0</v>
      </c>
      <c r="J34" s="63">
        <f>J36+J35</f>
        <v>46</v>
      </c>
      <c r="K34" s="63">
        <f>K36+K35</f>
        <v>46</v>
      </c>
      <c r="L34" s="63">
        <f t="shared" si="28"/>
        <v>66</v>
      </c>
      <c r="M34" s="63">
        <f t="shared" si="28"/>
        <v>0</v>
      </c>
      <c r="N34" s="63">
        <f t="shared" si="28"/>
        <v>0</v>
      </c>
      <c r="O34" s="63">
        <f t="shared" si="28"/>
        <v>0</v>
      </c>
      <c r="P34" s="76">
        <f>L34+M34+N34+O34</f>
        <v>66</v>
      </c>
    </row>
    <row r="35" spans="2:16" ht="15.75" x14ac:dyDescent="0.25">
      <c r="B35" s="145" t="s">
        <v>87</v>
      </c>
      <c r="C35" s="146" t="s">
        <v>86</v>
      </c>
      <c r="D35" s="150" t="s">
        <v>28</v>
      </c>
      <c r="E35" s="147">
        <f t="shared" si="22"/>
        <v>80</v>
      </c>
      <c r="F35" s="148">
        <f t="shared" si="25"/>
        <v>40</v>
      </c>
      <c r="G35" s="151">
        <v>40</v>
      </c>
      <c r="H35" s="152"/>
      <c r="I35" s="153"/>
      <c r="J35" s="157">
        <v>46</v>
      </c>
      <c r="K35" s="149">
        <f>J35+I35</f>
        <v>46</v>
      </c>
      <c r="L35" s="150">
        <v>34</v>
      </c>
      <c r="M35" s="155"/>
      <c r="N35" s="155"/>
      <c r="O35" s="154"/>
      <c r="P35" s="149">
        <f t="shared" si="26"/>
        <v>34</v>
      </c>
    </row>
    <row r="36" spans="2:16" ht="16.5" thickBot="1" x14ac:dyDescent="0.3">
      <c r="B36" s="137" t="s">
        <v>97</v>
      </c>
      <c r="C36" s="138" t="s">
        <v>98</v>
      </c>
      <c r="D36" s="6" t="s">
        <v>28</v>
      </c>
      <c r="E36" s="128">
        <f t="shared" si="22"/>
        <v>32</v>
      </c>
      <c r="F36" s="156">
        <f t="shared" si="25"/>
        <v>9</v>
      </c>
      <c r="G36" s="46">
        <v>23</v>
      </c>
      <c r="H36" s="13"/>
      <c r="I36" s="6"/>
      <c r="J36" s="61"/>
      <c r="K36" s="144">
        <f>J36+I36</f>
        <v>0</v>
      </c>
      <c r="L36" s="6">
        <v>32</v>
      </c>
      <c r="M36" s="68"/>
      <c r="N36" s="68"/>
      <c r="O36" s="61"/>
      <c r="P36" s="64">
        <f>O36+N36+M36+L36</f>
        <v>32</v>
      </c>
    </row>
    <row r="37" spans="2:16" ht="24" customHeight="1" thickBot="1" x14ac:dyDescent="0.3">
      <c r="B37" s="197" t="s">
        <v>45</v>
      </c>
      <c r="C37" s="198"/>
      <c r="D37" s="51"/>
      <c r="E37" s="22">
        <f t="shared" si="22"/>
        <v>1128</v>
      </c>
      <c r="F37" s="62"/>
      <c r="G37" s="45">
        <f>G38+G39+G42+G40+G41</f>
        <v>1128</v>
      </c>
      <c r="H37" s="63">
        <f>H38+H39+H42</f>
        <v>0</v>
      </c>
      <c r="I37" s="63">
        <f t="shared" ref="I37:J37" si="29">I38+I39+I42+I40</f>
        <v>204</v>
      </c>
      <c r="J37" s="63">
        <f t="shared" si="29"/>
        <v>252</v>
      </c>
      <c r="K37" s="63">
        <f>K38+K39+K40</f>
        <v>456</v>
      </c>
      <c r="L37" s="63">
        <f>L38+L39+L42+L40</f>
        <v>264</v>
      </c>
      <c r="M37" s="63">
        <f>M38+M39+M42</f>
        <v>108</v>
      </c>
      <c r="N37" s="63">
        <f>N38+N39+N42+N41</f>
        <v>300</v>
      </c>
      <c r="O37" s="63"/>
      <c r="P37" s="63">
        <f>P38+P39+P42+P40+P41</f>
        <v>672</v>
      </c>
    </row>
    <row r="38" spans="2:16" ht="18.75" customHeight="1" x14ac:dyDescent="0.25">
      <c r="B38" s="56" t="s">
        <v>92</v>
      </c>
      <c r="C38" s="56" t="s">
        <v>46</v>
      </c>
      <c r="D38" s="52" t="s">
        <v>28</v>
      </c>
      <c r="E38" s="12">
        <f t="shared" si="19"/>
        <v>290</v>
      </c>
      <c r="F38" s="36">
        <v>0</v>
      </c>
      <c r="G38" s="33">
        <f>K38+P38</f>
        <v>290</v>
      </c>
      <c r="H38" s="28"/>
      <c r="I38" s="36">
        <v>102</v>
      </c>
      <c r="J38" s="33">
        <v>66</v>
      </c>
      <c r="K38" s="39">
        <f>J38+I38</f>
        <v>168</v>
      </c>
      <c r="L38" s="36">
        <v>68</v>
      </c>
      <c r="M38" s="18">
        <v>54</v>
      </c>
      <c r="N38" s="18">
        <v>0</v>
      </c>
      <c r="O38" s="33"/>
      <c r="P38" s="39">
        <f t="shared" ref="P38:P42" si="30">O38+N38+M38+L38</f>
        <v>122</v>
      </c>
    </row>
    <row r="39" spans="2:16" ht="18.75" customHeight="1" x14ac:dyDescent="0.25">
      <c r="B39" s="57" t="s">
        <v>91</v>
      </c>
      <c r="C39" s="57" t="s">
        <v>46</v>
      </c>
      <c r="D39" s="53" t="s">
        <v>28</v>
      </c>
      <c r="E39" s="10">
        <f t="shared" si="19"/>
        <v>290</v>
      </c>
      <c r="F39" s="37">
        <v>0</v>
      </c>
      <c r="G39" s="34">
        <f t="shared" ref="G39:G42" si="31">K39+P39</f>
        <v>290</v>
      </c>
      <c r="H39" s="26"/>
      <c r="I39" s="37">
        <v>102</v>
      </c>
      <c r="J39" s="34">
        <v>66</v>
      </c>
      <c r="K39" s="39">
        <f>J39+I39</f>
        <v>168</v>
      </c>
      <c r="L39" s="37">
        <v>68</v>
      </c>
      <c r="M39" s="16">
        <v>54</v>
      </c>
      <c r="N39" s="16">
        <v>0</v>
      </c>
      <c r="O39" s="34"/>
      <c r="P39" s="40">
        <f t="shared" si="30"/>
        <v>122</v>
      </c>
    </row>
    <row r="40" spans="2:16" ht="18.75" customHeight="1" x14ac:dyDescent="0.25">
      <c r="B40" s="140" t="s">
        <v>90</v>
      </c>
      <c r="C40" s="57" t="s">
        <v>46</v>
      </c>
      <c r="D40" s="141" t="s">
        <v>28</v>
      </c>
      <c r="E40" s="10">
        <f t="shared" si="19"/>
        <v>248</v>
      </c>
      <c r="F40" s="37">
        <v>0</v>
      </c>
      <c r="G40" s="34">
        <f t="shared" si="31"/>
        <v>248</v>
      </c>
      <c r="H40" s="31"/>
      <c r="I40" s="38"/>
      <c r="J40" s="35">
        <v>120</v>
      </c>
      <c r="K40" s="39">
        <f>J40+I40</f>
        <v>120</v>
      </c>
      <c r="L40" s="38">
        <v>128</v>
      </c>
      <c r="M40" s="17"/>
      <c r="N40" s="17"/>
      <c r="O40" s="35"/>
      <c r="P40" s="40">
        <f t="shared" si="30"/>
        <v>128</v>
      </c>
    </row>
    <row r="41" spans="2:16" ht="18.75" customHeight="1" thickBot="1" x14ac:dyDescent="0.3">
      <c r="B41" s="140" t="s">
        <v>93</v>
      </c>
      <c r="C41" s="58" t="s">
        <v>47</v>
      </c>
      <c r="D41" s="141" t="s">
        <v>28</v>
      </c>
      <c r="E41" s="10">
        <f t="shared" si="19"/>
        <v>150</v>
      </c>
      <c r="F41" s="37">
        <v>0</v>
      </c>
      <c r="G41" s="34">
        <f t="shared" si="31"/>
        <v>150</v>
      </c>
      <c r="H41" s="31"/>
      <c r="I41" s="38"/>
      <c r="J41" s="35"/>
      <c r="K41" s="39">
        <f>J41+I41</f>
        <v>0</v>
      </c>
      <c r="L41" s="38"/>
      <c r="M41" s="17"/>
      <c r="N41" s="17">
        <v>150</v>
      </c>
      <c r="O41" s="35"/>
      <c r="P41" s="40">
        <f t="shared" si="30"/>
        <v>150</v>
      </c>
    </row>
    <row r="42" spans="2:16" ht="18.75" customHeight="1" thickBot="1" x14ac:dyDescent="0.3">
      <c r="B42" s="140" t="s">
        <v>94</v>
      </c>
      <c r="C42" s="140" t="s">
        <v>47</v>
      </c>
      <c r="D42" s="141" t="s">
        <v>28</v>
      </c>
      <c r="E42" s="11">
        <f t="shared" si="19"/>
        <v>150</v>
      </c>
      <c r="F42" s="38">
        <v>0</v>
      </c>
      <c r="G42" s="35">
        <f t="shared" si="31"/>
        <v>150</v>
      </c>
      <c r="H42" s="31"/>
      <c r="I42" s="38"/>
      <c r="J42" s="35"/>
      <c r="K42" s="41">
        <v>0</v>
      </c>
      <c r="L42" s="38"/>
      <c r="M42" s="17"/>
      <c r="N42" s="17">
        <v>150</v>
      </c>
      <c r="O42" s="35"/>
      <c r="P42" s="41">
        <f t="shared" si="30"/>
        <v>150</v>
      </c>
    </row>
    <row r="43" spans="2:16" ht="14.25" customHeight="1" x14ac:dyDescent="0.25">
      <c r="B43" s="175" t="s">
        <v>23</v>
      </c>
      <c r="C43" s="177" t="s">
        <v>10</v>
      </c>
      <c r="D43" s="86" t="s">
        <v>103</v>
      </c>
      <c r="E43" s="167">
        <f>E29</f>
        <v>1622</v>
      </c>
      <c r="F43" s="167">
        <f t="shared" ref="F43:P43" si="32">F29</f>
        <v>283</v>
      </c>
      <c r="G43" s="167">
        <f t="shared" si="32"/>
        <v>1339</v>
      </c>
      <c r="H43" s="167">
        <f t="shared" si="32"/>
        <v>0</v>
      </c>
      <c r="I43" s="167">
        <f t="shared" si="32"/>
        <v>338</v>
      </c>
      <c r="J43" s="167">
        <f>J29</f>
        <v>406</v>
      </c>
      <c r="K43" s="167">
        <f t="shared" si="32"/>
        <v>744</v>
      </c>
      <c r="L43" s="167">
        <f t="shared" si="32"/>
        <v>398</v>
      </c>
      <c r="M43" s="167">
        <f t="shared" si="32"/>
        <v>180</v>
      </c>
      <c r="N43" s="167">
        <f t="shared" si="32"/>
        <v>300</v>
      </c>
      <c r="O43" s="167">
        <f t="shared" si="32"/>
        <v>0</v>
      </c>
      <c r="P43" s="167">
        <f t="shared" si="32"/>
        <v>878</v>
      </c>
    </row>
    <row r="44" spans="2:16" ht="14.25" customHeight="1" thickBot="1" x14ac:dyDescent="0.3">
      <c r="B44" s="176"/>
      <c r="C44" s="178"/>
      <c r="D44" s="87" t="s">
        <v>50</v>
      </c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</row>
    <row r="45" spans="2:16" ht="18.75" customHeight="1" thickBot="1" x14ac:dyDescent="0.3">
      <c r="B45" s="70" t="s">
        <v>95</v>
      </c>
      <c r="C45" s="70" t="s">
        <v>65</v>
      </c>
      <c r="D45" s="90"/>
      <c r="E45" s="22">
        <f>K45+P45</f>
        <v>54</v>
      </c>
      <c r="F45" s="71"/>
      <c r="G45" s="74"/>
      <c r="H45" s="75"/>
      <c r="I45" s="71"/>
      <c r="J45" s="74">
        <v>30</v>
      </c>
      <c r="K45" s="76">
        <f>J45</f>
        <v>30</v>
      </c>
      <c r="L45" s="71">
        <v>12</v>
      </c>
      <c r="M45" s="73"/>
      <c r="N45" s="73"/>
      <c r="O45" s="74">
        <v>12</v>
      </c>
      <c r="P45" s="76">
        <f>O45+N45+M45+L45</f>
        <v>24</v>
      </c>
    </row>
    <row r="46" spans="2:16" ht="30" customHeight="1" thickBot="1" x14ac:dyDescent="0.3">
      <c r="B46" s="65" t="s">
        <v>96</v>
      </c>
      <c r="C46" s="65" t="s">
        <v>49</v>
      </c>
      <c r="D46" s="66"/>
      <c r="E46" s="128">
        <f>K46+P46</f>
        <v>18</v>
      </c>
      <c r="F46" s="67"/>
      <c r="G46" s="68"/>
      <c r="H46" s="69"/>
      <c r="I46" s="66"/>
      <c r="J46" s="68"/>
      <c r="K46" s="39">
        <v>0</v>
      </c>
      <c r="L46" s="66" t="s">
        <v>21</v>
      </c>
      <c r="M46" s="67"/>
      <c r="N46" s="67"/>
      <c r="O46" s="68">
        <v>18</v>
      </c>
      <c r="P46" s="39">
        <f>O46</f>
        <v>18</v>
      </c>
    </row>
    <row r="47" spans="2:16" ht="15.75" thickBot="1" x14ac:dyDescent="0.3">
      <c r="B47" s="97" t="s">
        <v>23</v>
      </c>
      <c r="C47" s="88" t="s">
        <v>51</v>
      </c>
      <c r="D47" s="20" t="s">
        <v>21</v>
      </c>
      <c r="E47" s="21">
        <f>E43+E45+E46+E28</f>
        <v>2322</v>
      </c>
      <c r="F47" s="21">
        <f>F43+F45+F46+F28</f>
        <v>605</v>
      </c>
      <c r="G47" s="21">
        <f>G43+G45+G46+G28</f>
        <v>1645</v>
      </c>
      <c r="H47" s="21">
        <f t="shared" ref="H47:O47" si="33">H43+H45+H46+H28</f>
        <v>0</v>
      </c>
      <c r="I47" s="21">
        <f>I43+I28</f>
        <v>510</v>
      </c>
      <c r="J47" s="21">
        <f>J43+J45+J46+J28</f>
        <v>690</v>
      </c>
      <c r="K47" s="21">
        <f>K43+K45+K46+K28</f>
        <v>1200</v>
      </c>
      <c r="L47" s="21">
        <f>L45+L43+L28</f>
        <v>510</v>
      </c>
      <c r="M47" s="21">
        <f t="shared" si="33"/>
        <v>330</v>
      </c>
      <c r="N47" s="21">
        <f t="shared" si="33"/>
        <v>300</v>
      </c>
      <c r="O47" s="21">
        <f t="shared" si="33"/>
        <v>30</v>
      </c>
      <c r="P47" s="21">
        <f>P43+P45+P46+P28</f>
        <v>1170</v>
      </c>
    </row>
    <row r="48" spans="2:16" ht="24.75" thickBot="1" x14ac:dyDescent="0.3">
      <c r="B48" s="89"/>
      <c r="C48" s="126" t="s">
        <v>48</v>
      </c>
      <c r="D48" s="90"/>
      <c r="E48" s="91"/>
      <c r="F48" s="91"/>
      <c r="G48" s="91"/>
      <c r="H48" s="91"/>
      <c r="I48" s="91"/>
      <c r="J48" s="72"/>
      <c r="K48" s="72"/>
      <c r="L48" s="72"/>
      <c r="M48" s="72"/>
      <c r="N48" s="72"/>
      <c r="O48" s="72"/>
      <c r="P48" s="92"/>
    </row>
    <row r="49" spans="2:17" ht="15.75" thickBot="1" x14ac:dyDescent="0.3">
      <c r="B49" s="179" t="s">
        <v>52</v>
      </c>
      <c r="C49" s="180"/>
      <c r="D49" s="180"/>
      <c r="E49" s="180"/>
      <c r="F49" s="181"/>
      <c r="G49" s="7" t="s">
        <v>21</v>
      </c>
      <c r="H49" s="1"/>
      <c r="I49" s="3">
        <f>I47/I8</f>
        <v>30</v>
      </c>
      <c r="J49" s="18">
        <f>J47/23</f>
        <v>30</v>
      </c>
      <c r="K49" s="18">
        <f>K47/40</f>
        <v>30</v>
      </c>
      <c r="L49" s="18">
        <f>L47/17</f>
        <v>30</v>
      </c>
      <c r="M49" s="18">
        <f>M47/11</f>
        <v>30</v>
      </c>
      <c r="N49" s="18">
        <f>N47/10</f>
        <v>30</v>
      </c>
      <c r="O49" s="18">
        <f>O47/1</f>
        <v>30</v>
      </c>
      <c r="P49" s="14">
        <f>P47/39</f>
        <v>30</v>
      </c>
      <c r="Q49" s="93"/>
    </row>
    <row r="50" spans="2:17" ht="15.75" thickBot="1" x14ac:dyDescent="0.3">
      <c r="B50" s="179"/>
      <c r="C50" s="180"/>
      <c r="D50" s="180"/>
      <c r="E50" s="180"/>
      <c r="F50" s="181"/>
      <c r="G50" s="185" t="s">
        <v>60</v>
      </c>
      <c r="H50" s="186"/>
      <c r="I50" s="187"/>
      <c r="J50" s="18"/>
      <c r="K50" s="18">
        <f>K28+K31+K33+K35</f>
        <v>714</v>
      </c>
      <c r="L50" s="18"/>
      <c r="M50" s="18"/>
      <c r="N50" s="18"/>
      <c r="O50" s="18"/>
      <c r="P50" s="14">
        <f>P28+P31+P33+P35+P36</f>
        <v>456</v>
      </c>
    </row>
    <row r="51" spans="2:17" ht="15.75" thickBot="1" x14ac:dyDescent="0.3">
      <c r="B51" s="179"/>
      <c r="C51" s="180"/>
      <c r="D51" s="180"/>
      <c r="E51" s="180"/>
      <c r="F51" s="181"/>
      <c r="G51" s="188" t="s">
        <v>53</v>
      </c>
      <c r="H51" s="189"/>
      <c r="I51" s="189"/>
      <c r="J51" s="9"/>
      <c r="K51" s="16">
        <f>K38+K39+K40</f>
        <v>456</v>
      </c>
      <c r="L51" s="16"/>
      <c r="M51" s="16"/>
      <c r="N51" s="16"/>
      <c r="O51" s="16"/>
      <c r="P51" s="15">
        <f>P38+P39+P40</f>
        <v>372</v>
      </c>
    </row>
    <row r="52" spans="2:17" ht="15.75" thickBot="1" x14ac:dyDescent="0.3">
      <c r="B52" s="179"/>
      <c r="C52" s="180"/>
      <c r="D52" s="180"/>
      <c r="E52" s="180"/>
      <c r="F52" s="181"/>
      <c r="G52" s="188" t="s">
        <v>54</v>
      </c>
      <c r="H52" s="189"/>
      <c r="I52" s="189"/>
      <c r="J52" s="9"/>
      <c r="K52" s="16">
        <v>0</v>
      </c>
      <c r="L52" s="16"/>
      <c r="M52" s="16"/>
      <c r="N52" s="16"/>
      <c r="O52" s="16"/>
      <c r="P52" s="15">
        <f>P41+P42</f>
        <v>300</v>
      </c>
    </row>
    <row r="53" spans="2:17" ht="15.75" thickBot="1" x14ac:dyDescent="0.3">
      <c r="B53" s="179"/>
      <c r="C53" s="180"/>
      <c r="D53" s="180"/>
      <c r="E53" s="180"/>
      <c r="F53" s="181"/>
      <c r="G53" s="169" t="s">
        <v>55</v>
      </c>
      <c r="H53" s="170"/>
      <c r="I53" s="170"/>
      <c r="J53" s="9"/>
      <c r="K53" s="16">
        <v>0</v>
      </c>
      <c r="L53" s="16"/>
      <c r="M53" s="16"/>
      <c r="N53" s="16"/>
      <c r="O53" s="16"/>
      <c r="P53" s="15">
        <v>40</v>
      </c>
    </row>
    <row r="54" spans="2:17" ht="15.75" thickBot="1" x14ac:dyDescent="0.3">
      <c r="B54" s="179"/>
      <c r="C54" s="180"/>
      <c r="D54" s="180"/>
      <c r="E54" s="180"/>
      <c r="F54" s="181"/>
      <c r="G54" s="169" t="s">
        <v>56</v>
      </c>
      <c r="H54" s="170"/>
      <c r="I54" s="170"/>
      <c r="J54" s="9"/>
      <c r="K54" s="16">
        <v>0</v>
      </c>
      <c r="L54" s="16"/>
      <c r="M54" s="16"/>
      <c r="N54" s="16"/>
      <c r="O54" s="16"/>
      <c r="P54" s="15">
        <v>4</v>
      </c>
    </row>
    <row r="55" spans="2:17" ht="15.75" thickBot="1" x14ac:dyDescent="0.3">
      <c r="B55" s="179"/>
      <c r="C55" s="180"/>
      <c r="D55" s="180"/>
      <c r="E55" s="180"/>
      <c r="F55" s="181"/>
      <c r="G55" s="169" t="s">
        <v>57</v>
      </c>
      <c r="H55" s="170"/>
      <c r="I55" s="170"/>
      <c r="J55" s="9"/>
      <c r="K55" s="16">
        <v>6</v>
      </c>
      <c r="L55" s="16"/>
      <c r="M55" s="16"/>
      <c r="N55" s="16"/>
      <c r="O55" s="16"/>
      <c r="P55" s="15">
        <v>20</v>
      </c>
    </row>
    <row r="56" spans="2:17" ht="15.75" thickBot="1" x14ac:dyDescent="0.3">
      <c r="B56" s="179"/>
      <c r="C56" s="180"/>
      <c r="D56" s="180"/>
      <c r="E56" s="180"/>
      <c r="F56" s="181"/>
      <c r="G56" s="169" t="s">
        <v>58</v>
      </c>
      <c r="H56" s="170"/>
      <c r="I56" s="170"/>
      <c r="J56" s="9"/>
      <c r="K56" s="16">
        <v>0</v>
      </c>
      <c r="L56" s="16"/>
      <c r="M56" s="16"/>
      <c r="N56" s="16"/>
      <c r="O56" s="16"/>
      <c r="P56" s="15">
        <v>0</v>
      </c>
    </row>
    <row r="57" spans="2:17" ht="15.75" thickBot="1" x14ac:dyDescent="0.3">
      <c r="B57" s="182"/>
      <c r="C57" s="183"/>
      <c r="D57" s="183"/>
      <c r="E57" s="183"/>
      <c r="F57" s="184"/>
      <c r="G57" s="171" t="s">
        <v>59</v>
      </c>
      <c r="H57" s="172"/>
      <c r="I57" s="172"/>
      <c r="J57" s="60"/>
      <c r="K57" s="59">
        <v>0</v>
      </c>
      <c r="L57" s="59"/>
      <c r="M57" s="59"/>
      <c r="N57" s="59"/>
      <c r="O57" s="59"/>
      <c r="P57" s="98">
        <v>0</v>
      </c>
    </row>
  </sheetData>
  <mergeCells count="48">
    <mergeCell ref="P4:P10"/>
    <mergeCell ref="E7:E10"/>
    <mergeCell ref="F7:G7"/>
    <mergeCell ref="M7:O7"/>
    <mergeCell ref="F8:F10"/>
    <mergeCell ref="G8:G10"/>
    <mergeCell ref="I8:I9"/>
    <mergeCell ref="J8:J9"/>
    <mergeCell ref="L8:L9"/>
    <mergeCell ref="H2:H10"/>
    <mergeCell ref="I2:P3"/>
    <mergeCell ref="E3:G3"/>
    <mergeCell ref="E4:G6"/>
    <mergeCell ref="I4:J6"/>
    <mergeCell ref="K4:K9"/>
    <mergeCell ref="G55:I55"/>
    <mergeCell ref="M8:O8"/>
    <mergeCell ref="I10:J10"/>
    <mergeCell ref="L10:O10"/>
    <mergeCell ref="B37:C37"/>
    <mergeCell ref="B2:B10"/>
    <mergeCell ref="C2:C10"/>
    <mergeCell ref="D2:D10"/>
    <mergeCell ref="E2:G2"/>
    <mergeCell ref="L4:O6"/>
    <mergeCell ref="G56:I56"/>
    <mergeCell ref="G57:I57"/>
    <mergeCell ref="B12:C12"/>
    <mergeCell ref="B43:B44"/>
    <mergeCell ref="C43:C44"/>
    <mergeCell ref="E43:E44"/>
    <mergeCell ref="F43:F44"/>
    <mergeCell ref="G43:G44"/>
    <mergeCell ref="H43:H44"/>
    <mergeCell ref="I43:I44"/>
    <mergeCell ref="B49:F57"/>
    <mergeCell ref="G50:I50"/>
    <mergeCell ref="G51:I51"/>
    <mergeCell ref="G52:I52"/>
    <mergeCell ref="G53:I53"/>
    <mergeCell ref="G54:I54"/>
    <mergeCell ref="P43:P44"/>
    <mergeCell ref="J43:J44"/>
    <mergeCell ref="K43:K44"/>
    <mergeCell ref="L43:L44"/>
    <mergeCell ref="M43:M44"/>
    <mergeCell ref="N43:N44"/>
    <mergeCell ref="O43:O4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Садовник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schelcol</dc:creator>
  <cp:lastModifiedBy>Admin</cp:lastModifiedBy>
  <dcterms:created xsi:type="dcterms:W3CDTF">2015-06-05T18:19:34Z</dcterms:created>
  <dcterms:modified xsi:type="dcterms:W3CDTF">2026-04-24T11:23:28Z</dcterms:modified>
</cp:coreProperties>
</file>