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.shchukina\Desktop\Методист\35.02.15\2023\"/>
    </mc:Choice>
  </mc:AlternateContent>
  <xr:revisionPtr revIDLastSave="0" documentId="13_ncr:1_{0845F579-1C2E-4277-94FE-F81E2CC9DA9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Титул" sheetId="6" r:id="rId1"/>
    <sheet name="КУГ" sheetId="1" r:id="rId2"/>
    <sheet name="УП" sheetId="2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88" i="2" l="1"/>
  <c r="Z88" i="2"/>
  <c r="AA86" i="2"/>
  <c r="Z86" i="2"/>
  <c r="Y86" i="2"/>
  <c r="X86" i="2"/>
  <c r="Y88" i="2"/>
  <c r="X88" i="2"/>
  <c r="W88" i="2"/>
  <c r="M31" i="2" l="1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A61" i="2" l="1"/>
  <c r="AA56" i="2"/>
  <c r="J56" i="2" s="1"/>
  <c r="L56" i="2" s="1"/>
  <c r="AB85" i="2" l="1"/>
  <c r="AA85" i="2"/>
  <c r="Z85" i="2"/>
  <c r="Y85" i="2"/>
  <c r="X85" i="2"/>
  <c r="E44" i="2" l="1"/>
  <c r="F44" i="2"/>
  <c r="G44" i="2"/>
  <c r="K42" i="2" l="1"/>
  <c r="J42" i="2"/>
  <c r="L42" i="2" s="1"/>
  <c r="Z61" i="2"/>
  <c r="Z27" i="2"/>
  <c r="Z26" i="2"/>
  <c r="M26" i="2" s="1"/>
  <c r="BD17" i="1"/>
  <c r="P48" i="2"/>
  <c r="O47" i="2"/>
  <c r="BE19" i="1"/>
  <c r="BF19" i="1"/>
  <c r="BG19" i="1"/>
  <c r="BH19" i="1"/>
  <c r="BI19" i="1"/>
  <c r="BJ19" i="1"/>
  <c r="BD19" i="1"/>
  <c r="BK16" i="1"/>
  <c r="BK17" i="1"/>
  <c r="BK18" i="1"/>
  <c r="BK15" i="1"/>
  <c r="K27" i="2"/>
  <c r="J27" i="2" s="1"/>
  <c r="P58" i="2"/>
  <c r="P63" i="2"/>
  <c r="P67" i="2"/>
  <c r="P72" i="2"/>
  <c r="W46" i="2"/>
  <c r="O71" i="2"/>
  <c r="O62" i="2"/>
  <c r="O57" i="2"/>
  <c r="O52" i="2"/>
  <c r="J52" i="2" s="1"/>
  <c r="I42" i="2" l="1"/>
  <c r="H42" i="2" s="1"/>
  <c r="BK19" i="1"/>
  <c r="Y84" i="2" l="1"/>
  <c r="Z84" i="2"/>
  <c r="AA84" i="2"/>
  <c r="K70" i="2"/>
  <c r="J70" i="2"/>
  <c r="L70" i="2" s="1"/>
  <c r="K66" i="2"/>
  <c r="J66" i="2"/>
  <c r="L66" i="2" s="1"/>
  <c r="K61" i="2"/>
  <c r="J61" i="2"/>
  <c r="L61" i="2" s="1"/>
  <c r="K56" i="2"/>
  <c r="K55" i="2"/>
  <c r="J55" i="2"/>
  <c r="L55" i="2" s="1"/>
  <c r="K51" i="2"/>
  <c r="J51" i="2"/>
  <c r="L51" i="2" s="1"/>
  <c r="J46" i="2"/>
  <c r="L46" i="2" s="1"/>
  <c r="K46" i="2"/>
  <c r="F76" i="2"/>
  <c r="G76" i="2"/>
  <c r="K43" i="2"/>
  <c r="J43" i="2"/>
  <c r="I43" i="2" s="1"/>
  <c r="H43" i="2" s="1"/>
  <c r="K41" i="2"/>
  <c r="J41" i="2"/>
  <c r="I41" i="2" s="1"/>
  <c r="K40" i="2"/>
  <c r="J40" i="2"/>
  <c r="I40" i="2" s="1"/>
  <c r="K39" i="2"/>
  <c r="J39" i="2"/>
  <c r="I39" i="2" s="1"/>
  <c r="H39" i="2" s="1"/>
  <c r="K38" i="2"/>
  <c r="J38" i="2"/>
  <c r="I38" i="2" s="1"/>
  <c r="H38" i="2" s="1"/>
  <c r="K37" i="2"/>
  <c r="J37" i="2"/>
  <c r="I37" i="2" s="1"/>
  <c r="K36" i="2"/>
  <c r="J36" i="2"/>
  <c r="I36" i="2" s="1"/>
  <c r="K35" i="2"/>
  <c r="J35" i="2"/>
  <c r="I35" i="2" s="1"/>
  <c r="H35" i="2" s="1"/>
  <c r="K34" i="2"/>
  <c r="J34" i="2"/>
  <c r="I34" i="2" s="1"/>
  <c r="H34" i="2" s="1"/>
  <c r="K33" i="2"/>
  <c r="J33" i="2"/>
  <c r="I33" i="2" s="1"/>
  <c r="J32" i="2"/>
  <c r="K32" i="2"/>
  <c r="K31" i="2" s="1"/>
  <c r="J24" i="2"/>
  <c r="AA23" i="2"/>
  <c r="Z23" i="2"/>
  <c r="Y23" i="2"/>
  <c r="X23" i="2"/>
  <c r="W23" i="2"/>
  <c r="K29" i="2"/>
  <c r="J29" i="2"/>
  <c r="L29" i="2" s="1"/>
  <c r="K26" i="2"/>
  <c r="J26" i="2"/>
  <c r="H26" i="2" s="1"/>
  <c r="K25" i="2"/>
  <c r="J25" i="2"/>
  <c r="H25" i="2" s="1"/>
  <c r="K24" i="2"/>
  <c r="J21" i="2"/>
  <c r="I21" i="2" s="1"/>
  <c r="H21" i="2" s="1"/>
  <c r="K22" i="2"/>
  <c r="K28" i="2"/>
  <c r="K47" i="2"/>
  <c r="K48" i="2"/>
  <c r="K49" i="2"/>
  <c r="K52" i="2"/>
  <c r="K53" i="2"/>
  <c r="K57" i="2"/>
  <c r="K58" i="2"/>
  <c r="K59" i="2"/>
  <c r="K62" i="2"/>
  <c r="K63" i="2"/>
  <c r="K64" i="2"/>
  <c r="K67" i="2"/>
  <c r="K68" i="2"/>
  <c r="K71" i="2"/>
  <c r="K72" i="2"/>
  <c r="K73" i="2"/>
  <c r="K74" i="2"/>
  <c r="K75" i="2"/>
  <c r="M7" i="2"/>
  <c r="J9" i="2"/>
  <c r="L9" i="2" s="1"/>
  <c r="K9" i="2"/>
  <c r="J10" i="2"/>
  <c r="L10" i="2" s="1"/>
  <c r="K10" i="2"/>
  <c r="J11" i="2"/>
  <c r="L11" i="2" s="1"/>
  <c r="K11" i="2"/>
  <c r="J12" i="2"/>
  <c r="I12" i="2" s="1"/>
  <c r="K12" i="2"/>
  <c r="J13" i="2"/>
  <c r="I13" i="2" s="1"/>
  <c r="H13" i="2" s="1"/>
  <c r="K13" i="2"/>
  <c r="J14" i="2"/>
  <c r="L14" i="2" s="1"/>
  <c r="K14" i="2"/>
  <c r="J15" i="2"/>
  <c r="L15" i="2" s="1"/>
  <c r="K15" i="2"/>
  <c r="J16" i="2"/>
  <c r="I16" i="2" s="1"/>
  <c r="K16" i="2"/>
  <c r="J17" i="2"/>
  <c r="L17" i="2" s="1"/>
  <c r="K17" i="2"/>
  <c r="J18" i="2"/>
  <c r="L18" i="2" s="1"/>
  <c r="K18" i="2"/>
  <c r="J19" i="2"/>
  <c r="L19" i="2" s="1"/>
  <c r="K19" i="2"/>
  <c r="J20" i="2"/>
  <c r="I20" i="2" s="1"/>
  <c r="K20" i="2"/>
  <c r="K21" i="2"/>
  <c r="J22" i="2"/>
  <c r="H22" i="2" s="1"/>
  <c r="K8" i="2"/>
  <c r="J8" i="2"/>
  <c r="L8" i="2" s="1"/>
  <c r="V7" i="2"/>
  <c r="R7" i="2"/>
  <c r="S7" i="2"/>
  <c r="Q7" i="2"/>
  <c r="U7" i="2"/>
  <c r="J31" i="2" l="1"/>
  <c r="L21" i="2"/>
  <c r="L32" i="2"/>
  <c r="H29" i="2"/>
  <c r="H24" i="2"/>
  <c r="J23" i="2"/>
  <c r="L13" i="2"/>
  <c r="I32" i="2"/>
  <c r="I31" i="2" s="1"/>
  <c r="L20" i="2"/>
  <c r="K7" i="2"/>
  <c r="I10" i="2"/>
  <c r="H10" i="2" s="1"/>
  <c r="I14" i="2"/>
  <c r="H14" i="2" s="1"/>
  <c r="L12" i="2"/>
  <c r="L35" i="2"/>
  <c r="I18" i="2"/>
  <c r="H18" i="2" s="1"/>
  <c r="L38" i="2"/>
  <c r="L43" i="2"/>
  <c r="L24" i="2"/>
  <c r="L39" i="2"/>
  <c r="L34" i="2"/>
  <c r="I46" i="2"/>
  <c r="H46" i="2" s="1"/>
  <c r="I70" i="2"/>
  <c r="H70" i="2" s="1"/>
  <c r="I61" i="2"/>
  <c r="H61" i="2" s="1"/>
  <c r="I56" i="2"/>
  <c r="H56" i="2" s="1"/>
  <c r="I55" i="2"/>
  <c r="H55" i="2" s="1"/>
  <c r="I51" i="2"/>
  <c r="H51" i="2" s="1"/>
  <c r="I66" i="2"/>
  <c r="H66" i="2" s="1"/>
  <c r="H36" i="2"/>
  <c r="L36" i="2"/>
  <c r="H40" i="2"/>
  <c r="L40" i="2"/>
  <c r="H33" i="2"/>
  <c r="L33" i="2"/>
  <c r="H37" i="2"/>
  <c r="L37" i="2"/>
  <c r="H41" i="2"/>
  <c r="L41" i="2"/>
  <c r="L25" i="2"/>
  <c r="H16" i="2"/>
  <c r="L16" i="2"/>
  <c r="H17" i="2"/>
  <c r="H9" i="2"/>
  <c r="H8" i="2"/>
  <c r="H20" i="2"/>
  <c r="H12" i="2"/>
  <c r="J7" i="2"/>
  <c r="I19" i="2"/>
  <c r="H19" i="2" s="1"/>
  <c r="I15" i="2"/>
  <c r="H15" i="2" s="1"/>
  <c r="I11" i="2"/>
  <c r="H11" i="2" s="1"/>
  <c r="L31" i="2" l="1"/>
  <c r="H32" i="2"/>
  <c r="H31" i="2" s="1"/>
  <c r="L7" i="2"/>
  <c r="H7" i="2"/>
  <c r="I7" i="2"/>
  <c r="O65" i="2"/>
  <c r="J75" i="2" l="1"/>
  <c r="H75" i="2" s="1"/>
  <c r="D44" i="2" l="1"/>
  <c r="D30" i="2" s="1"/>
  <c r="D76" i="2" s="1"/>
  <c r="C44" i="2"/>
  <c r="C30" i="2" s="1"/>
  <c r="C76" i="2" s="1"/>
  <c r="P69" i="2"/>
  <c r="O69" i="2"/>
  <c r="P65" i="2"/>
  <c r="P60" i="2"/>
  <c r="O60" i="2"/>
  <c r="P54" i="2"/>
  <c r="O54" i="2"/>
  <c r="O50" i="2"/>
  <c r="P45" i="2"/>
  <c r="O45" i="2"/>
  <c r="AB69" i="2"/>
  <c r="AA69" i="2"/>
  <c r="Z69" i="2"/>
  <c r="Y69" i="2"/>
  <c r="X69" i="2"/>
  <c r="W69" i="2"/>
  <c r="V69" i="2"/>
  <c r="U69" i="2"/>
  <c r="N69" i="2"/>
  <c r="M69" i="2"/>
  <c r="K69" i="2" s="1"/>
  <c r="L69" i="2"/>
  <c r="I69" i="2"/>
  <c r="AB65" i="2"/>
  <c r="AA65" i="2"/>
  <c r="Z65" i="2"/>
  <c r="Y65" i="2"/>
  <c r="X65" i="2"/>
  <c r="W65" i="2"/>
  <c r="V65" i="2"/>
  <c r="U65" i="2"/>
  <c r="N65" i="2"/>
  <c r="M65" i="2"/>
  <c r="K65" i="2" s="1"/>
  <c r="L65" i="2"/>
  <c r="I65" i="2"/>
  <c r="AB60" i="2"/>
  <c r="AA60" i="2"/>
  <c r="Z60" i="2"/>
  <c r="Y60" i="2"/>
  <c r="X60" i="2"/>
  <c r="W60" i="2"/>
  <c r="V60" i="2"/>
  <c r="U60" i="2"/>
  <c r="N60" i="2"/>
  <c r="M60" i="2"/>
  <c r="K60" i="2" s="1"/>
  <c r="L60" i="2"/>
  <c r="J60" i="2"/>
  <c r="I60" i="2"/>
  <c r="AB54" i="2"/>
  <c r="AA54" i="2"/>
  <c r="Z54" i="2"/>
  <c r="Y54" i="2"/>
  <c r="X54" i="2"/>
  <c r="W54" i="2"/>
  <c r="V54" i="2"/>
  <c r="U54" i="2"/>
  <c r="N54" i="2"/>
  <c r="M54" i="2"/>
  <c r="K54" i="2" s="1"/>
  <c r="L54" i="2"/>
  <c r="I54" i="2"/>
  <c r="AB50" i="2"/>
  <c r="AA50" i="2"/>
  <c r="Z50" i="2"/>
  <c r="Y50" i="2"/>
  <c r="X50" i="2"/>
  <c r="W50" i="2"/>
  <c r="V50" i="2"/>
  <c r="U50" i="2"/>
  <c r="N50" i="2"/>
  <c r="M50" i="2"/>
  <c r="K50" i="2" s="1"/>
  <c r="L50" i="2"/>
  <c r="I50" i="2"/>
  <c r="H52" i="2"/>
  <c r="AB45" i="2"/>
  <c r="AA45" i="2"/>
  <c r="Z45" i="2"/>
  <c r="Y45" i="2"/>
  <c r="X45" i="2"/>
  <c r="W45" i="2"/>
  <c r="V45" i="2"/>
  <c r="U45" i="2"/>
  <c r="N45" i="2"/>
  <c r="M45" i="2"/>
  <c r="K45" i="2" s="1"/>
  <c r="L45" i="2"/>
  <c r="I45" i="2"/>
  <c r="H67" i="2"/>
  <c r="H60" i="2"/>
  <c r="H73" i="2"/>
  <c r="J72" i="2"/>
  <c r="H72" i="2" s="1"/>
  <c r="J71" i="2"/>
  <c r="H71" i="2" s="1"/>
  <c r="H69" i="2"/>
  <c r="H68" i="2"/>
  <c r="H65" i="2"/>
  <c r="J64" i="2"/>
  <c r="H64" i="2" s="1"/>
  <c r="J63" i="2"/>
  <c r="H63" i="2" s="1"/>
  <c r="J62" i="2"/>
  <c r="H62" i="2" s="1"/>
  <c r="J59" i="2"/>
  <c r="H59" i="2" s="1"/>
  <c r="J58" i="2"/>
  <c r="H58" i="2" s="1"/>
  <c r="J57" i="2"/>
  <c r="H57" i="2" s="1"/>
  <c r="J53" i="2"/>
  <c r="H53" i="2" s="1"/>
  <c r="H50" i="2"/>
  <c r="J49" i="2"/>
  <c r="H49" i="2" s="1"/>
  <c r="J48" i="2"/>
  <c r="H48" i="2" s="1"/>
  <c r="J47" i="2"/>
  <c r="H47" i="2" s="1"/>
  <c r="H45" i="2"/>
  <c r="J28" i="2"/>
  <c r="L28" i="2"/>
  <c r="I28" i="2"/>
  <c r="W28" i="2"/>
  <c r="M23" i="2"/>
  <c r="K23" i="2" s="1"/>
  <c r="I23" i="2"/>
  <c r="Y44" i="2" l="1"/>
  <c r="H27" i="2"/>
  <c r="H23" i="2" s="1"/>
  <c r="L23" i="2"/>
  <c r="H54" i="2"/>
  <c r="H44" i="2" s="1"/>
  <c r="H76" i="2" s="1"/>
  <c r="W44" i="2"/>
  <c r="N44" i="2"/>
  <c r="N76" i="2" s="1"/>
  <c r="N77" i="2" s="1"/>
  <c r="X44" i="2"/>
  <c r="X30" i="2" s="1"/>
  <c r="AB44" i="2"/>
  <c r="AB76" i="2" s="1"/>
  <c r="AB77" i="2" s="1"/>
  <c r="AA44" i="2"/>
  <c r="AA30" i="2" s="1"/>
  <c r="E30" i="2"/>
  <c r="E76" i="2" s="1"/>
  <c r="M44" i="2"/>
  <c r="U44" i="2"/>
  <c r="U30" i="2" s="1"/>
  <c r="U76" i="2" s="1"/>
  <c r="U77" i="2" s="1"/>
  <c r="U83" i="2" s="1"/>
  <c r="L44" i="2"/>
  <c r="V44" i="2"/>
  <c r="J54" i="2"/>
  <c r="J69" i="2"/>
  <c r="J45" i="2"/>
  <c r="H28" i="2"/>
  <c r="J50" i="2"/>
  <c r="Z44" i="2"/>
  <c r="Z30" i="2" s="1"/>
  <c r="J65" i="2"/>
  <c r="I44" i="2"/>
  <c r="I76" i="2" s="1"/>
  <c r="I77" i="2" s="1"/>
  <c r="O44" i="2"/>
  <c r="O76" i="2" s="1"/>
  <c r="O77" i="2" s="1"/>
  <c r="P44" i="2"/>
  <c r="P76" i="2" s="1"/>
  <c r="P77" i="2" s="1"/>
  <c r="O16" i="2"/>
  <c r="P16" i="2"/>
  <c r="J44" i="2" l="1"/>
  <c r="J76" i="2" s="1"/>
  <c r="J77" i="2" s="1"/>
  <c r="L76" i="2"/>
  <c r="L77" i="2" s="1"/>
  <c r="W30" i="2"/>
  <c r="W76" i="2" s="1"/>
  <c r="W77" i="2" s="1"/>
  <c r="H77" i="2"/>
  <c r="K44" i="2"/>
  <c r="K76" i="2" s="1"/>
  <c r="K77" i="2" s="1"/>
  <c r="M76" i="2"/>
  <c r="M77" i="2" s="1"/>
  <c r="X83" i="2"/>
  <c r="X76" i="2"/>
  <c r="X77" i="2" s="1"/>
  <c r="AA83" i="2"/>
  <c r="AA76" i="2"/>
  <c r="AA77" i="2" s="1"/>
  <c r="Z83" i="2"/>
  <c r="Z76" i="2"/>
  <c r="Z77" i="2" s="1"/>
  <c r="N30" i="2"/>
  <c r="Y30" i="2"/>
  <c r="Y83" i="2" s="1"/>
  <c r="L30" i="2"/>
  <c r="V30" i="2"/>
  <c r="V76" i="2" s="1"/>
  <c r="V77" i="2" s="1"/>
  <c r="V83" i="2" s="1"/>
  <c r="M30" i="2"/>
  <c r="K30" i="2" s="1"/>
  <c r="AB30" i="2"/>
  <c r="AB83" i="2" s="1"/>
  <c r="I30" i="2"/>
  <c r="P30" i="2"/>
  <c r="O30" i="2"/>
  <c r="H30" i="2"/>
  <c r="W83" i="2" l="1"/>
  <c r="J30" i="2"/>
  <c r="Y76" i="2"/>
  <c r="Y77" i="2" s="1"/>
</calcChain>
</file>

<file path=xl/sharedStrings.xml><?xml version="1.0" encoding="utf-8"?>
<sst xmlns="http://schemas.openxmlformats.org/spreadsheetml/2006/main" count="341" uniqueCount="273">
  <si>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</si>
  <si>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</si>
  <si>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</si>
  <si>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</si>
  <si>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</si>
  <si>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</si>
  <si>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</si>
  <si>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</si>
  <si>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</si>
  <si>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</si>
  <si>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</si>
  <si>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</si>
  <si>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</si>
  <si>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</si>
  <si>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</si>
  <si>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</si>
  <si>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</si>
  <si>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</si>
  <si>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</si>
  <si>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</si>
  <si>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</si>
  <si>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</si>
  <si>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</si>
  <si>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</si>
  <si>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 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</si>
  <si>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</si>
  <si>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</si>
  <si>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</si>
  <si>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</si>
  <si>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</si>
  <si>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</si>
  <si>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 xml:space="preserve"> =</t>
  </si>
  <si>
    <t>::</t>
  </si>
  <si>
    <t xml:space="preserve"> </t>
  </si>
  <si>
    <t>x</t>
  </si>
  <si>
    <t>v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</si>
  <si>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</si>
  <si>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</si>
  <si>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</si>
  <si>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</si>
  <si>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</si>
  <si>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Производствен-ная практика              (по профилю специальности) </t>
  </si>
  <si>
    <t xml:space="preserve">Производствен-ная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</si>
  <si>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</si>
  <si>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</si>
  <si>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государствен-ной (итоговой) аттестации</t>
  </si>
  <si>
    <t>o</t>
  </si>
  <si>
    <t>х</t>
  </si>
  <si>
    <t>:  :</t>
  </si>
  <si>
    <t xml:space="preserve"> V</t>
  </si>
  <si>
    <t>═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</si>
  <si>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</si>
  <si>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</si>
  <si>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</si>
  <si>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Практика (час.)</t>
  </si>
  <si>
    <t xml:space="preserve">              Распределение обязательной нагрузки по курсам и семестрам                                              (час. в семестр)</t>
  </si>
  <si>
    <t>самостоятельная работа</t>
  </si>
  <si>
    <t>Обязательная аудиторная</t>
  </si>
  <si>
    <t>учебная</t>
  </si>
  <si>
    <t>1 курс</t>
  </si>
  <si>
    <t>2 курс</t>
  </si>
  <si>
    <t>3 курс</t>
  </si>
  <si>
    <t>4 курс</t>
  </si>
  <si>
    <t xml:space="preserve">экзамен </t>
  </si>
  <si>
    <t>2
 семестр 
22    недели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</si>
  <si>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</si>
  <si>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</si>
  <si>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</si>
  <si>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</si>
  <si>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</si>
  <si>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Производственная практика (по профилю специальности)</t>
  </si>
  <si>
    <t>Производственная практика (преддипломная)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</si>
  <si>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</si>
  <si>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</si>
  <si>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</si>
  <si>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</si>
  <si>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</si>
  <si>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экзаменов</t>
  </si>
  <si>
    <t>зачетов</t>
  </si>
  <si>
    <t xml:space="preserve">                                               </t>
  </si>
  <si>
    <t>Консультации 4 часа на одного студента на каждый учебный год (не более 400  часов)</t>
  </si>
  <si>
    <t>дифференцированных зачетов</t>
  </si>
  <si>
    <t>1               семестр  17  недель</t>
  </si>
  <si>
    <t>2. Календарный учебный график</t>
  </si>
  <si>
    <t xml:space="preserve">3. Сводные данные по бюджету времени (в неделях)
</t>
  </si>
  <si>
    <t>Русский язык</t>
  </si>
  <si>
    <t>Основы безопасности жизнедеятельности</t>
  </si>
  <si>
    <t>Учебные дисциплины (общие)</t>
  </si>
  <si>
    <t>Химия</t>
  </si>
  <si>
    <t>Биология</t>
  </si>
  <si>
    <t>Информатика</t>
  </si>
  <si>
    <t xml:space="preserve">Зачет </t>
  </si>
  <si>
    <t>Дифференцированный зачет</t>
  </si>
  <si>
    <t>2 к</t>
  </si>
  <si>
    <t>ОГСЭ 00</t>
  </si>
  <si>
    <t>Общий гуманитарный и социально-экономический цикл</t>
  </si>
  <si>
    <t>ОГСЭ 01</t>
  </si>
  <si>
    <t>ОГСЭ 02</t>
  </si>
  <si>
    <t>ОГСЭ 03</t>
  </si>
  <si>
    <t>ОГСЭ 04</t>
  </si>
  <si>
    <t>Основы философии</t>
  </si>
  <si>
    <t>ЕН</t>
  </si>
  <si>
    <t>Математический и общий естественнонаучный учебный цикл</t>
  </si>
  <si>
    <t>ЕН.01</t>
  </si>
  <si>
    <t>Экологические основы природопользования</t>
  </si>
  <si>
    <t>П</t>
  </si>
  <si>
    <t>Профессиональный учебный цикл</t>
  </si>
  <si>
    <t>ОП</t>
  </si>
  <si>
    <t>Общепрофессиональные дисциплины</t>
  </si>
  <si>
    <t>ОП.01</t>
  </si>
  <si>
    <t>Биология собак</t>
  </si>
  <si>
    <t>ОП.02</t>
  </si>
  <si>
    <t>Анатомия и физиология животных</t>
  </si>
  <si>
    <t>ОП.03</t>
  </si>
  <si>
    <t>Основы ветеринарии и зоогигиены</t>
  </si>
  <si>
    <t>ОП.04</t>
  </si>
  <si>
    <t>Охрана труда</t>
  </si>
  <si>
    <t>ОП.05</t>
  </si>
  <si>
    <t>Информационные технологии в профессиональной деятельности</t>
  </si>
  <si>
    <t>ОП.06</t>
  </si>
  <si>
    <t>Культура делового общения</t>
  </si>
  <si>
    <t>ОП.07</t>
  </si>
  <si>
    <t>Основы экономики, менеджмента и маркетинга</t>
  </si>
  <si>
    <t>ОП.08</t>
  </si>
  <si>
    <t>Правовое обеспечение профессиональной и предпринимательской деятельности</t>
  </si>
  <si>
    <t>ОП.09</t>
  </si>
  <si>
    <t>Безопасность жизнедеятельности</t>
  </si>
  <si>
    <t>ОП.10</t>
  </si>
  <si>
    <t>Организация предпринимательской деятельности</t>
  </si>
  <si>
    <t>ОП.11</t>
  </si>
  <si>
    <t>Трудоустройство и профессиональная адаптация специалиста</t>
  </si>
  <si>
    <t>ПМ</t>
  </si>
  <si>
    <t>Профессиональные модули</t>
  </si>
  <si>
    <t>ПМ.01</t>
  </si>
  <si>
    <t>Содержание собак и уход за ними</t>
  </si>
  <si>
    <t>МДК.01.01</t>
  </si>
  <si>
    <t>Методы содержания собак и ухода за ними</t>
  </si>
  <si>
    <t>Экзамен по модулю</t>
  </si>
  <si>
    <t>ПМ.02</t>
  </si>
  <si>
    <t>Разведение и селекция собак</t>
  </si>
  <si>
    <t>МДК.02.01</t>
  </si>
  <si>
    <t>Техника и методы разведения собак</t>
  </si>
  <si>
    <t>ПМ.03</t>
  </si>
  <si>
    <t>Подготовка и применение собак по породам и видам служб</t>
  </si>
  <si>
    <t>МДК.03.01</t>
  </si>
  <si>
    <t>Теоретические основы дрессировки собак</t>
  </si>
  <si>
    <t>МДК.03.02</t>
  </si>
  <si>
    <t>Методы подготовки и применения собак по породам и видам служб</t>
  </si>
  <si>
    <t>ПМ.04</t>
  </si>
  <si>
    <t>Испытания и соревнования собак</t>
  </si>
  <si>
    <t>МДК.04.01</t>
  </si>
  <si>
    <t>Теоретические и практические основы организации и проведения испытаний и соревнований собак</t>
  </si>
  <si>
    <t>ПМ.05</t>
  </si>
  <si>
    <t>МДК.05.01</t>
  </si>
  <si>
    <t>Управление структурными подразделениями организации (предприятия) и малым предприятием</t>
  </si>
  <si>
    <t>ПМ.06</t>
  </si>
  <si>
    <t>Выполнение работ по одной или нескольким профессиям рабочих, должностям служащих</t>
  </si>
  <si>
    <t>МДК.06.01</t>
  </si>
  <si>
    <t>Выполнение работ по рабочей профессии 18621 Собаковод</t>
  </si>
  <si>
    <t>Квалификационный экзамен</t>
  </si>
  <si>
    <t xml:space="preserve">4. План учебного процесса  35.02.15 Кинология </t>
  </si>
  <si>
    <t>ГИА 00</t>
  </si>
  <si>
    <t>ПДП 00</t>
  </si>
  <si>
    <t>Государственная итоговая аттестация</t>
  </si>
  <si>
    <t>ГИА 01</t>
  </si>
  <si>
    <t>ГИА 02</t>
  </si>
  <si>
    <t xml:space="preserve">Подготовка выпускной квалификационной работы </t>
  </si>
  <si>
    <t>Защита выпускной квалификационной работы</t>
  </si>
  <si>
    <t>Всего часов обучения по учебным циклам ППССЗ</t>
  </si>
  <si>
    <t>ИТОГО:</t>
  </si>
  <si>
    <t xml:space="preserve">8                      семестр          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</si>
  <si>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</si>
  <si>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</si>
  <si>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</si>
  <si>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</si>
  <si>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</si>
  <si>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</si>
  <si>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</si>
  <si>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</si>
  <si>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</si>
  <si>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</si>
  <si>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</si>
  <si>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</si>
  <si>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</si>
  <si>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</si>
  <si>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</si>
  <si>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</si>
  <si>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</si>
  <si>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</si>
  <si>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</si>
  <si>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</si>
  <si>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</si>
  <si>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</si>
  <si>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</si>
  <si>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_____________________ Ф.В.Бубич</t>
  </si>
  <si>
    <t>35.02.15</t>
  </si>
  <si>
    <t>Кинология</t>
  </si>
  <si>
    <t>кинолог</t>
  </si>
  <si>
    <t>3г 6м</t>
  </si>
  <si>
    <t>естественно-научный</t>
  </si>
  <si>
    <t>Управление деятельностью по оказанию услуг в области кинологии</t>
  </si>
  <si>
    <t xml:space="preserve">индивидуальный проект*/ курсовая работа (проект) </t>
  </si>
  <si>
    <t xml:space="preserve">Контрольная работа	</t>
  </si>
  <si>
    <t>Объем образовательной программы (час.)</t>
  </si>
  <si>
    <t>Объем работы обучающихся во взаимодействии с преподавателем</t>
  </si>
  <si>
    <t>Всего учебных занятий</t>
  </si>
  <si>
    <t>В том числе в форме практической подготовки</t>
  </si>
  <si>
    <t>Объем образовательной программы в академических часах</t>
  </si>
  <si>
    <t>урок, лекция, семинар</t>
  </si>
  <si>
    <t>в том числе</t>
  </si>
  <si>
    <t>практическое занятие, лабораторное занятие</t>
  </si>
  <si>
    <t xml:space="preserve">самостоятельная работа в рамках экзаменационной </t>
  </si>
  <si>
    <t>консультации</t>
  </si>
  <si>
    <t>экзамен</t>
  </si>
  <si>
    <t>ГИА</t>
  </si>
  <si>
    <t>Промежуточная аттестация (экз. сессия)</t>
  </si>
  <si>
    <t>производственная</t>
  </si>
  <si>
    <t>Обществознание</t>
  </si>
  <si>
    <t>География</t>
  </si>
  <si>
    <t xml:space="preserve">Иностранный язык  </t>
  </si>
  <si>
    <t>Физика</t>
  </si>
  <si>
    <t>Введение в специальность</t>
  </si>
  <si>
    <t>Индивидуальный проект</t>
  </si>
  <si>
    <t>ОУП. 01</t>
  </si>
  <si>
    <t>ОУП .02</t>
  </si>
  <si>
    <t>ОУП. 03</t>
  </si>
  <si>
    <t>ОУП. 04</t>
  </si>
  <si>
    <t>ОУП. 05</t>
  </si>
  <si>
    <t>ОУП .06</t>
  </si>
  <si>
    <t>ОУП. 07</t>
  </si>
  <si>
    <t>ОУП. 08</t>
  </si>
  <si>
    <t>ОУП. 09</t>
  </si>
  <si>
    <t>ОУП. 10</t>
  </si>
  <si>
    <t>ОУП. 11</t>
  </si>
  <si>
    <t>ОУП. 12</t>
  </si>
  <si>
    <t>ОУП. 13</t>
  </si>
  <si>
    <t>ОУП. 14</t>
  </si>
  <si>
    <t>ОУП. 00</t>
  </si>
  <si>
    <t>ВПР</t>
  </si>
  <si>
    <r>
      <t>ВПР</t>
    </r>
    <r>
      <rPr>
        <sz val="10"/>
        <color rgb="FFFF0000"/>
        <rFont val="Times New Roman"/>
        <family val="1"/>
        <charset val="204"/>
      </rPr>
      <t> </t>
    </r>
  </si>
  <si>
    <r>
      <t> </t>
    </r>
    <r>
      <rPr>
        <sz val="10"/>
        <rFont val="Times New Roman"/>
        <family val="1"/>
        <charset val="204"/>
      </rPr>
      <t>2</t>
    </r>
  </si>
  <si>
    <t>7                семестр         10     недель</t>
  </si>
  <si>
    <t>индивидуальный проект*/ курсовая работа (проект)</t>
  </si>
  <si>
    <t>1*</t>
  </si>
  <si>
    <t>3               семестр  15  недель</t>
  </si>
  <si>
    <t>3,4,5,6,7</t>
  </si>
  <si>
    <t>4
 семестр 
20       недель</t>
  </si>
  <si>
    <t>5 
семестр  
11     недель</t>
  </si>
  <si>
    <t>6     семестр         20     недель</t>
  </si>
  <si>
    <t>ОП.12</t>
  </si>
  <si>
    <t>Клиентский сервис и основы бережливого производства</t>
  </si>
  <si>
    <t>7 к</t>
  </si>
  <si>
    <t>2023</t>
  </si>
  <si>
    <t>«_____»__________________2023  г.</t>
  </si>
  <si>
    <t>5324</t>
  </si>
  <si>
    <t>7 к2</t>
  </si>
  <si>
    <t>УП.01</t>
  </si>
  <si>
    <t>ПП.01</t>
  </si>
  <si>
    <t>УП.02</t>
  </si>
  <si>
    <t>УП.03</t>
  </si>
  <si>
    <t>ПП.03</t>
  </si>
  <si>
    <t>ЭM.01</t>
  </si>
  <si>
    <t>ЭM.02</t>
  </si>
  <si>
    <t>ЭM.03</t>
  </si>
  <si>
    <t>УП.04</t>
  </si>
  <si>
    <t>ПП.04</t>
  </si>
  <si>
    <t>ЭM.05</t>
  </si>
  <si>
    <t>ПП.05</t>
  </si>
  <si>
    <t>ЭM.04</t>
  </si>
  <si>
    <t>УП.06</t>
  </si>
  <si>
    <t>ПП.06</t>
  </si>
  <si>
    <t>ЭM.06</t>
  </si>
  <si>
    <t>3,4,5,6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</si>
</sst>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#"/>
  </numFmts>
  <fonts count="39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5" fillId="0" borderId="0"/>
  </cellStyleXfs>
  <cellXfs count="730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horizontal="center" vertical="top" wrapText="1"/>
    </xf>
    <xf numFmtId="0" fontId="6" fillId="0" borderId="6" xfId="0" applyFont="1" applyFill="1" applyBorder="1" applyAlignment="1" applyProtection="1">
      <alignment vertical="top"/>
    </xf>
    <xf numFmtId="0" fontId="2" fillId="0" borderId="9" xfId="0" applyFont="1" applyFill="1" applyBorder="1" applyAlignment="1" applyProtection="1">
      <alignment horizontal="left" vertical="top"/>
    </xf>
    <xf numFmtId="0" fontId="2" fillId="0" borderId="14" xfId="0" applyFont="1" applyFill="1" applyBorder="1" applyAlignment="1" applyProtection="1">
      <alignment horizontal="left" vertical="top"/>
    </xf>
    <xf numFmtId="0" fontId="2" fillId="0" borderId="14" xfId="0" applyFont="1" applyFill="1" applyBorder="1" applyAlignment="1" applyProtection="1">
      <alignment horizontal="center" vertical="top"/>
    </xf>
    <xf numFmtId="0" fontId="5" fillId="0" borderId="14" xfId="0" applyFont="1" applyFill="1" applyBorder="1" applyAlignment="1" applyProtection="1">
      <alignment horizontal="left" vertical="top"/>
    </xf>
    <xf numFmtId="0" fontId="2" fillId="0" borderId="16" xfId="0" applyFont="1" applyFill="1" applyBorder="1" applyAlignment="1" applyProtection="1">
      <alignment horizontal="left" vertical="top"/>
    </xf>
    <xf numFmtId="0" fontId="2" fillId="0" borderId="17" xfId="0" applyFont="1" applyFill="1" applyBorder="1" applyAlignment="1" applyProtection="1">
      <alignment horizontal="left" vertical="top"/>
    </xf>
    <xf numFmtId="0" fontId="2" fillId="0" borderId="17" xfId="0" applyFont="1" applyFill="1" applyBorder="1" applyAlignment="1" applyProtection="1">
      <alignment horizontal="center" vertical="top"/>
    </xf>
    <xf numFmtId="0" fontId="5" fillId="0" borderId="17" xfId="0" applyFont="1" applyFill="1" applyBorder="1" applyAlignment="1" applyProtection="1">
      <alignment horizontal="left" vertical="top"/>
    </xf>
    <xf numFmtId="0" fontId="2" fillId="0" borderId="18" xfId="0" applyFont="1" applyFill="1" applyBorder="1" applyAlignment="1" applyProtection="1">
      <alignment horizontal="left" vertical="top"/>
    </xf>
    <xf numFmtId="0" fontId="2" fillId="0" borderId="19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23" xfId="0" applyFont="1" applyFill="1" applyBorder="1" applyAlignment="1" applyProtection="1">
      <alignment horizontal="center" vertical="top"/>
    </xf>
    <xf numFmtId="0" fontId="1" fillId="0" borderId="11" xfId="0" applyFont="1" applyFill="1" applyBorder="1" applyAlignment="1" applyProtection="1">
      <alignment vertical="top"/>
    </xf>
    <xf numFmtId="0" fontId="1" fillId="0" borderId="11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horizontal="center" vertical="top"/>
    </xf>
    <xf numFmtId="0" fontId="1" fillId="0" borderId="26" xfId="0" applyFont="1" applyFill="1" applyBorder="1" applyAlignment="1" applyProtection="1">
      <alignment horizontal="center" vertical="top"/>
    </xf>
    <xf numFmtId="0" fontId="1" fillId="0" borderId="26" xfId="0" applyFont="1" applyFill="1" applyBorder="1" applyAlignment="1" applyProtection="1">
      <alignment vertical="top"/>
    </xf>
    <xf numFmtId="0" fontId="1" fillId="0" borderId="46" xfId="0" applyFont="1" applyFill="1" applyBorder="1" applyAlignment="1" applyProtection="1">
      <alignment horizontal="center" vertical="top"/>
    </xf>
    <xf numFmtId="0" fontId="15" fillId="0" borderId="14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vertical="top"/>
    </xf>
    <xf numFmtId="0" fontId="1" fillId="0" borderId="27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top" wrapText="1"/>
    </xf>
    <xf numFmtId="0" fontId="1" fillId="0" borderId="72" xfId="0" applyFont="1" applyFill="1" applyBorder="1" applyAlignment="1" applyProtection="1">
      <alignment horizontal="left" vertical="top"/>
    </xf>
    <xf numFmtId="0" fontId="1" fillId="0" borderId="73" xfId="0" applyFont="1" applyFill="1" applyBorder="1" applyAlignment="1" applyProtection="1">
      <alignment horizontal="left" vertical="top"/>
    </xf>
    <xf numFmtId="0" fontId="3" fillId="0" borderId="46" xfId="0" applyFont="1" applyFill="1" applyBorder="1" applyAlignment="1" applyProtection="1">
      <alignment horizontal="center" vertical="top"/>
    </xf>
    <xf numFmtId="0" fontId="3" fillId="0" borderId="23" xfId="0" applyFont="1" applyFill="1" applyBorder="1" applyAlignment="1" applyProtection="1">
      <alignment horizontal="center" vertical="top"/>
    </xf>
    <xf numFmtId="0" fontId="16" fillId="0" borderId="23" xfId="0" applyFont="1" applyFill="1" applyBorder="1" applyAlignment="1" applyProtection="1">
      <alignment horizontal="center" vertical="top"/>
    </xf>
    <xf numFmtId="0" fontId="1" fillId="0" borderId="22" xfId="0" applyFont="1" applyFill="1" applyBorder="1" applyAlignment="1" applyProtection="1">
      <alignment horizontal="center" vertical="top"/>
    </xf>
    <xf numFmtId="0" fontId="3" fillId="0" borderId="63" xfId="0" applyFont="1" applyFill="1" applyBorder="1" applyAlignment="1" applyProtection="1">
      <alignment horizontal="center" vertical="top"/>
    </xf>
    <xf numFmtId="0" fontId="3" fillId="0" borderId="64" xfId="0" applyFont="1" applyFill="1" applyBorder="1" applyAlignment="1" applyProtection="1">
      <alignment horizontal="center" vertical="top"/>
    </xf>
    <xf numFmtId="0" fontId="1" fillId="0" borderId="65" xfId="0" applyFont="1" applyFill="1" applyBorder="1" applyAlignment="1" applyProtection="1">
      <alignment horizontal="center" vertical="top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65" xfId="0" applyFont="1" applyFill="1" applyBorder="1" applyAlignment="1" applyProtection="1">
      <alignment horizontal="center" vertical="top" wrapText="1"/>
    </xf>
    <xf numFmtId="0" fontId="3" fillId="0" borderId="65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horizontal="center" vertical="top"/>
    </xf>
    <xf numFmtId="0" fontId="16" fillId="0" borderId="65" xfId="0" applyFont="1" applyFill="1" applyBorder="1" applyAlignment="1" applyProtection="1">
      <alignment horizontal="center" vertical="top"/>
    </xf>
    <xf numFmtId="0" fontId="16" fillId="0" borderId="19" xfId="0" applyFont="1" applyFill="1" applyBorder="1" applyAlignment="1" applyProtection="1">
      <alignment horizontal="center" vertical="top"/>
    </xf>
    <xf numFmtId="0" fontId="3" fillId="0" borderId="74" xfId="0" applyFont="1" applyFill="1" applyBorder="1" applyAlignment="1" applyProtection="1">
      <alignment horizontal="center" vertical="top"/>
    </xf>
    <xf numFmtId="0" fontId="3" fillId="0" borderId="66" xfId="0" applyFont="1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horizontal="center" vertical="top"/>
    </xf>
    <xf numFmtId="0" fontId="1" fillId="0" borderId="63" xfId="0" applyFont="1" applyFill="1" applyBorder="1" applyAlignment="1" applyProtection="1">
      <alignment horizontal="center" vertical="top"/>
    </xf>
    <xf numFmtId="0" fontId="1" fillId="0" borderId="64" xfId="0" applyFont="1" applyFill="1" applyBorder="1" applyAlignment="1" applyProtection="1">
      <alignment horizontal="center" vertical="top"/>
    </xf>
    <xf numFmtId="0" fontId="1" fillId="0" borderId="27" xfId="0" applyFont="1" applyFill="1" applyBorder="1" applyAlignment="1" applyProtection="1">
      <alignment horizontal="center" vertical="top"/>
    </xf>
    <xf numFmtId="0" fontId="1" fillId="0" borderId="74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1" fillId="0" borderId="45" xfId="0" applyFont="1" applyFill="1" applyBorder="1" applyAlignment="1" applyProtection="1">
      <alignment horizontal="center" vertical="top"/>
    </xf>
    <xf numFmtId="0" fontId="3" fillId="0" borderId="45" xfId="0" applyFont="1" applyFill="1" applyBorder="1" applyAlignment="1" applyProtection="1">
      <alignment horizontal="center" vertical="top"/>
    </xf>
    <xf numFmtId="0" fontId="16" fillId="0" borderId="45" xfId="0" applyFont="1" applyFill="1" applyBorder="1" applyAlignment="1" applyProtection="1">
      <alignment horizontal="center" vertical="top"/>
    </xf>
    <xf numFmtId="0" fontId="1" fillId="0" borderId="65" xfId="0" applyFont="1" applyFill="1" applyBorder="1" applyAlignment="1" applyProtection="1">
      <alignment horizontal="center" vertical="center"/>
    </xf>
    <xf numFmtId="0" fontId="1" fillId="0" borderId="66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top" wrapText="1"/>
    </xf>
    <xf numFmtId="0" fontId="1" fillId="0" borderId="67" xfId="0" applyFont="1" applyFill="1" applyBorder="1" applyAlignment="1" applyProtection="1">
      <alignment horizontal="center" vertical="top" wrapText="1"/>
    </xf>
    <xf numFmtId="0" fontId="1" fillId="0" borderId="20" xfId="0" applyFont="1" applyFill="1" applyBorder="1" applyAlignment="1" applyProtection="1">
      <alignment horizontal="center" vertical="top" wrapText="1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67" xfId="0" applyFont="1" applyFill="1" applyBorder="1" applyAlignment="1" applyProtection="1">
      <alignment horizontal="center" vertical="top"/>
    </xf>
    <xf numFmtId="0" fontId="1" fillId="0" borderId="68" xfId="0" applyFont="1" applyFill="1" applyBorder="1" applyAlignment="1" applyProtection="1">
      <alignment horizontal="center" vertical="top"/>
    </xf>
    <xf numFmtId="0" fontId="14" fillId="0" borderId="64" xfId="0" applyFont="1" applyFill="1" applyBorder="1" applyAlignment="1" applyProtection="1">
      <alignment horizontal="center" vertical="top"/>
    </xf>
    <xf numFmtId="0" fontId="1" fillId="0" borderId="79" xfId="0" applyFont="1" applyFill="1" applyBorder="1" applyAlignment="1" applyProtection="1">
      <alignment horizontal="center" vertical="top"/>
    </xf>
    <xf numFmtId="0" fontId="17" fillId="0" borderId="27" xfId="0" applyFont="1" applyFill="1" applyBorder="1" applyAlignment="1" applyProtection="1">
      <alignment horizontal="center" vertical="top"/>
    </xf>
    <xf numFmtId="0" fontId="1" fillId="0" borderId="66" xfId="0" applyNumberFormat="1" applyFont="1" applyFill="1" applyBorder="1" applyAlignment="1" applyProtection="1">
      <alignment horizontal="center" vertical="top" wrapText="1"/>
    </xf>
    <xf numFmtId="0" fontId="1" fillId="0" borderId="27" xfId="0" applyNumberFormat="1" applyFont="1" applyFill="1" applyBorder="1" applyAlignment="1" applyProtection="1">
      <alignment horizontal="center" vertical="top" wrapText="1"/>
    </xf>
    <xf numFmtId="0" fontId="3" fillId="0" borderId="63" xfId="0" applyFont="1" applyFill="1" applyBorder="1" applyAlignment="1" applyProtection="1">
      <alignment horizontal="center" vertical="top" wrapText="1"/>
    </xf>
    <xf numFmtId="0" fontId="16" fillId="0" borderId="48" xfId="0" applyFont="1" applyFill="1" applyBorder="1" applyAlignment="1" applyProtection="1">
      <alignment horizontal="center" vertical="top"/>
    </xf>
    <xf numFmtId="0" fontId="16" fillId="0" borderId="26" xfId="0" applyFont="1" applyFill="1" applyBorder="1" applyAlignment="1" applyProtection="1">
      <alignment horizontal="center" vertical="top"/>
    </xf>
    <xf numFmtId="0" fontId="16" fillId="0" borderId="46" xfId="0" applyFont="1" applyFill="1" applyBorder="1" applyAlignment="1" applyProtection="1">
      <alignment horizontal="center" vertical="top"/>
    </xf>
    <xf numFmtId="0" fontId="16" fillId="0" borderId="64" xfId="0" applyFont="1" applyFill="1" applyBorder="1" applyAlignment="1" applyProtection="1">
      <alignment horizontal="center" vertical="top"/>
    </xf>
    <xf numFmtId="0" fontId="16" fillId="0" borderId="74" xfId="0" applyFont="1" applyFill="1" applyBorder="1" applyAlignment="1" applyProtection="1">
      <alignment horizontal="center" vertical="top"/>
    </xf>
    <xf numFmtId="0" fontId="16" fillId="0" borderId="66" xfId="0" applyFont="1" applyFill="1" applyBorder="1" applyAlignment="1" applyProtection="1">
      <alignment horizontal="center" vertical="top"/>
    </xf>
    <xf numFmtId="0" fontId="1" fillId="0" borderId="66" xfId="0" applyFont="1" applyFill="1" applyBorder="1" applyAlignment="1" applyProtection="1">
      <alignment horizontal="center" vertical="top"/>
    </xf>
    <xf numFmtId="0" fontId="15" fillId="0" borderId="27" xfId="0" applyFont="1" applyFill="1" applyBorder="1" applyAlignment="1" applyProtection="1">
      <alignment horizontal="center" vertical="center"/>
    </xf>
    <xf numFmtId="0" fontId="15" fillId="0" borderId="66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6" fillId="0" borderId="64" xfId="0" applyFont="1" applyFill="1" applyBorder="1" applyAlignment="1" applyProtection="1">
      <alignment horizontal="center" vertical="center"/>
    </xf>
    <xf numFmtId="0" fontId="1" fillId="0" borderId="64" xfId="0" applyFont="1" applyFill="1" applyBorder="1" applyAlignment="1" applyProtection="1">
      <alignment horizontal="center" vertical="center"/>
    </xf>
    <xf numFmtId="0" fontId="16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1" fillId="0" borderId="65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63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1" fillId="0" borderId="66" xfId="0" applyFont="1" applyFill="1" applyBorder="1" applyAlignment="1" applyProtection="1">
      <alignment horizontal="center" vertical="center" wrapText="1"/>
    </xf>
    <xf numFmtId="0" fontId="16" fillId="0" borderId="79" xfId="0" applyFont="1" applyFill="1" applyBorder="1" applyAlignment="1" applyProtection="1">
      <alignment horizontal="center" vertical="top"/>
    </xf>
    <xf numFmtId="0" fontId="16" fillId="0" borderId="21" xfId="0" applyFont="1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vertical="top"/>
    </xf>
    <xf numFmtId="0" fontId="4" fillId="0" borderId="71" xfId="0" applyFont="1" applyFill="1" applyBorder="1" applyAlignment="1" applyProtection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</xf>
    <xf numFmtId="164" fontId="7" fillId="0" borderId="0" xfId="0" applyNumberFormat="1" applyFont="1" applyFill="1" applyBorder="1" applyAlignment="1" applyProtection="1">
      <alignment vertical="top"/>
    </xf>
    <xf numFmtId="164" fontId="3" fillId="0" borderId="91" xfId="0" applyNumberFormat="1" applyFont="1" applyFill="1" applyBorder="1" applyAlignment="1" applyProtection="1">
      <alignment horizontal="center" vertical="top"/>
    </xf>
    <xf numFmtId="0" fontId="15" fillId="0" borderId="26" xfId="0" applyFont="1" applyFill="1" applyBorder="1" applyAlignment="1" applyProtection="1">
      <alignment horizontal="center" vertical="center"/>
    </xf>
    <xf numFmtId="0" fontId="15" fillId="0" borderId="49" xfId="0" applyFont="1" applyFill="1" applyBorder="1" applyAlignment="1" applyProtection="1">
      <alignment horizontal="center" vertical="top"/>
    </xf>
    <xf numFmtId="0" fontId="15" fillId="0" borderId="26" xfId="0" applyFont="1" applyFill="1" applyBorder="1" applyAlignment="1" applyProtection="1">
      <alignment horizontal="center" vertical="top"/>
    </xf>
    <xf numFmtId="0" fontId="15" fillId="0" borderId="27" xfId="0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vertical="top"/>
    </xf>
    <xf numFmtId="0" fontId="2" fillId="0" borderId="95" xfId="0" applyFont="1" applyFill="1" applyBorder="1" applyAlignment="1" applyProtection="1">
      <alignment horizontal="left" vertical="top"/>
    </xf>
    <xf numFmtId="0" fontId="24" fillId="0" borderId="0" xfId="1" applyFont="1"/>
    <xf numFmtId="0" fontId="12" fillId="0" borderId="0" xfId="1" applyFont="1"/>
    <xf numFmtId="0" fontId="23" fillId="0" borderId="0" xfId="2" applyFont="1" applyAlignment="1">
      <alignment horizontal="center"/>
    </xf>
    <xf numFmtId="0" fontId="26" fillId="0" borderId="0" xfId="1" applyFont="1"/>
    <xf numFmtId="0" fontId="10" fillId="0" borderId="0" xfId="1" applyFont="1"/>
    <xf numFmtId="0" fontId="13" fillId="0" borderId="0" xfId="1"/>
    <xf numFmtId="0" fontId="27" fillId="0" borderId="0" xfId="1" applyFont="1"/>
    <xf numFmtId="0" fontId="27" fillId="0" borderId="0" xfId="2" applyFont="1" applyAlignment="1">
      <alignment horizontal="center"/>
    </xf>
    <xf numFmtId="0" fontId="27" fillId="0" borderId="0" xfId="2" applyFont="1"/>
    <xf numFmtId="0" fontId="24" fillId="0" borderId="0" xfId="2" applyFont="1"/>
    <xf numFmtId="0" fontId="28" fillId="0" borderId="0" xfId="2" applyFont="1"/>
    <xf numFmtId="0" fontId="12" fillId="0" borderId="0" xfId="2" applyFont="1"/>
    <xf numFmtId="0" fontId="29" fillId="0" borderId="0" xfId="1" applyFont="1"/>
    <xf numFmtId="0" fontId="24" fillId="0" borderId="0" xfId="1" applyFont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0" fontId="24" fillId="2" borderId="0" xfId="1" applyFont="1" applyFill="1" applyBorder="1" applyAlignment="1" applyProtection="1">
      <alignment horizontal="left" vertical="center"/>
      <protection locked="0"/>
    </xf>
    <xf numFmtId="0" fontId="31" fillId="0" borderId="0" xfId="1" applyFont="1"/>
    <xf numFmtId="0" fontId="33" fillId="0" borderId="0" xfId="1" applyFont="1"/>
    <xf numFmtId="0" fontId="33" fillId="2" borderId="0" xfId="1" applyFont="1" applyFill="1" applyBorder="1" applyAlignment="1" applyProtection="1">
      <alignment horizontal="left" vertical="center"/>
      <protection locked="0"/>
    </xf>
    <xf numFmtId="0" fontId="23" fillId="0" borderId="0" xfId="1" applyFont="1"/>
    <xf numFmtId="0" fontId="27" fillId="2" borderId="0" xfId="1" applyFont="1" applyFill="1" applyBorder="1" applyAlignment="1" applyProtection="1">
      <alignment horizontal="left" vertical="center"/>
      <protection locked="0"/>
    </xf>
    <xf numFmtId="0" fontId="24" fillId="2" borderId="0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2" xfId="0" applyFont="1" applyFill="1" applyBorder="1" applyAlignment="1" applyProtection="1">
      <alignment horizontal="center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top"/>
    </xf>
    <xf numFmtId="0" fontId="1" fillId="0" borderId="28" xfId="0" applyFont="1" applyFill="1" applyBorder="1" applyAlignment="1" applyProtection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top"/>
    </xf>
    <xf numFmtId="0" fontId="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 applyProtection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textRotation="90" wrapText="1"/>
    </xf>
    <xf numFmtId="0" fontId="3" fillId="0" borderId="27" xfId="0" applyFont="1" applyFill="1" applyBorder="1" applyAlignment="1" applyProtection="1">
      <alignment horizontal="center" vertical="center" textRotation="90" wrapText="1"/>
    </xf>
    <xf numFmtId="0" fontId="3" fillId="0" borderId="27" xfId="0" applyFont="1" applyFill="1" applyBorder="1" applyAlignment="1" applyProtection="1">
      <alignment vertical="center" textRotation="90" wrapText="1"/>
    </xf>
    <xf numFmtId="0" fontId="3" fillId="3" borderId="27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78" xfId="0" applyFont="1" applyFill="1" applyBorder="1" applyAlignment="1" applyProtection="1">
      <alignment horizontal="center" vertical="top" wrapText="1"/>
    </xf>
    <xf numFmtId="0" fontId="34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top"/>
    </xf>
    <xf numFmtId="0" fontId="3" fillId="4" borderId="51" xfId="0" applyFont="1" applyFill="1" applyBorder="1"/>
    <xf numFmtId="0" fontId="3" fillId="4" borderId="50" xfId="0" applyFont="1" applyFill="1" applyBorder="1" applyAlignment="1" applyProtection="1">
      <alignment horizontal="center" vertical="center"/>
    </xf>
    <xf numFmtId="164" fontId="3" fillId="4" borderId="50" xfId="0" applyNumberFormat="1" applyFont="1" applyFill="1" applyBorder="1" applyAlignment="1" applyProtection="1">
      <alignment horizontal="center" vertical="center"/>
    </xf>
    <xf numFmtId="0" fontId="3" fillId="4" borderId="50" xfId="0" applyFont="1" applyFill="1" applyBorder="1" applyAlignment="1" applyProtection="1">
      <alignment horizontal="center" vertical="top"/>
    </xf>
    <xf numFmtId="0" fontId="3" fillId="4" borderId="52" xfId="0" applyFont="1" applyFill="1" applyBorder="1" applyAlignment="1" applyProtection="1">
      <alignment horizontal="center" vertical="top"/>
    </xf>
    <xf numFmtId="0" fontId="14" fillId="0" borderId="6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" fillId="0" borderId="26" xfId="1" applyNumberFormat="1" applyFont="1" applyFill="1" applyBorder="1" applyAlignment="1">
      <alignment horizontal="center" vertical="center"/>
    </xf>
    <xf numFmtId="0" fontId="14" fillId="0" borderId="63" xfId="0" applyFont="1" applyFill="1" applyBorder="1" applyAlignment="1" applyProtection="1">
      <alignment horizontal="center" vertical="top"/>
    </xf>
    <xf numFmtId="0" fontId="14" fillId="0" borderId="46" xfId="0" applyFont="1" applyFill="1" applyBorder="1" applyAlignment="1" applyProtection="1">
      <alignment horizontal="center" vertical="top"/>
    </xf>
    <xf numFmtId="0" fontId="1" fillId="0" borderId="27" xfId="0" applyFont="1" applyFill="1" applyBorder="1" applyAlignment="1">
      <alignment horizontal="center" vertical="center"/>
    </xf>
    <xf numFmtId="164" fontId="3" fillId="0" borderId="53" xfId="0" applyNumberFormat="1" applyFont="1" applyFill="1" applyBorder="1" applyAlignment="1" applyProtection="1">
      <alignment horizontal="center" vertical="top"/>
    </xf>
    <xf numFmtId="164" fontId="3" fillId="0" borderId="52" xfId="0" applyNumberFormat="1" applyFont="1" applyFill="1" applyBorder="1" applyAlignment="1" applyProtection="1">
      <alignment horizontal="center" vertical="top"/>
    </xf>
    <xf numFmtId="164" fontId="3" fillId="0" borderId="61" xfId="0" applyNumberFormat="1" applyFont="1" applyFill="1" applyBorder="1" applyAlignment="1" applyProtection="1">
      <alignment horizontal="center" vertical="top"/>
    </xf>
    <xf numFmtId="0" fontId="14" fillId="0" borderId="27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6" fillId="0" borderId="14" xfId="0" applyFont="1" applyFill="1" applyBorder="1" applyAlignment="1" applyProtection="1">
      <alignment horizontal="center" vertical="top"/>
    </xf>
    <xf numFmtId="0" fontId="19" fillId="0" borderId="66" xfId="0" applyFont="1" applyFill="1" applyBorder="1" applyAlignment="1" applyProtection="1">
      <alignment horizontal="center" vertical="top"/>
    </xf>
    <xf numFmtId="0" fontId="19" fillId="0" borderId="74" xfId="0" applyFont="1" applyFill="1" applyBorder="1" applyAlignment="1" applyProtection="1">
      <alignment horizontal="center" vertical="top"/>
    </xf>
    <xf numFmtId="0" fontId="19" fillId="0" borderId="63" xfId="0" applyFont="1" applyFill="1" applyBorder="1" applyAlignment="1" applyProtection="1">
      <alignment horizontal="center" vertical="center"/>
    </xf>
    <xf numFmtId="0" fontId="19" fillId="0" borderId="46" xfId="0" applyFont="1" applyFill="1" applyBorder="1" applyAlignment="1" applyProtection="1">
      <alignment horizontal="center" vertical="center"/>
    </xf>
    <xf numFmtId="0" fontId="16" fillId="0" borderId="66" xfId="0" applyFont="1" applyFill="1" applyBorder="1" applyAlignment="1" applyProtection="1">
      <alignment horizontal="center" vertical="center"/>
    </xf>
    <xf numFmtId="0" fontId="16" fillId="0" borderId="74" xfId="0" applyFont="1" applyFill="1" applyBorder="1" applyAlignment="1" applyProtection="1">
      <alignment horizontal="center" vertical="center"/>
    </xf>
    <xf numFmtId="0" fontId="16" fillId="0" borderId="46" xfId="0" applyFont="1" applyFill="1" applyBorder="1" applyAlignment="1" applyProtection="1">
      <alignment horizontal="center" vertical="center"/>
    </xf>
    <xf numFmtId="0" fontId="16" fillId="0" borderId="63" xfId="0" applyFont="1" applyFill="1" applyBorder="1" applyAlignment="1" applyProtection="1">
      <alignment horizontal="center" vertical="top"/>
    </xf>
    <xf numFmtId="0" fontId="3" fillId="0" borderId="51" xfId="0" applyFont="1" applyFill="1" applyBorder="1" applyAlignment="1" applyProtection="1">
      <alignment horizontal="center" vertical="center" wrapText="1"/>
    </xf>
    <xf numFmtId="0" fontId="16" fillId="0" borderId="61" xfId="0" applyFont="1" applyFill="1" applyBorder="1" applyAlignment="1" applyProtection="1">
      <alignment horizontal="center" vertical="top"/>
    </xf>
    <xf numFmtId="0" fontId="16" fillId="0" borderId="51" xfId="0" applyFont="1" applyFill="1" applyBorder="1" applyAlignment="1" applyProtection="1">
      <alignment horizontal="center" vertical="top"/>
    </xf>
    <xf numFmtId="0" fontId="16" fillId="0" borderId="53" xfId="0" applyFont="1" applyFill="1" applyBorder="1" applyAlignment="1" applyProtection="1">
      <alignment horizontal="center" vertical="top"/>
    </xf>
    <xf numFmtId="0" fontId="16" fillId="0" borderId="59" xfId="0" applyFont="1" applyFill="1" applyBorder="1" applyAlignment="1" applyProtection="1">
      <alignment horizontal="center" vertical="top"/>
    </xf>
    <xf numFmtId="0" fontId="16" fillId="0" borderId="52" xfId="0" applyFont="1" applyFill="1" applyBorder="1" applyAlignment="1" applyProtection="1">
      <alignment horizontal="center" vertical="top"/>
    </xf>
    <xf numFmtId="164" fontId="3" fillId="0" borderId="92" xfId="0" applyNumberFormat="1" applyFont="1" applyFill="1" applyBorder="1" applyAlignment="1" applyProtection="1">
      <alignment horizontal="center" vertical="top"/>
    </xf>
    <xf numFmtId="0" fontId="3" fillId="0" borderId="48" xfId="0" applyFont="1" applyFill="1" applyBorder="1" applyAlignment="1" applyProtection="1">
      <alignment horizontal="center" vertical="top"/>
    </xf>
    <xf numFmtId="0" fontId="1" fillId="0" borderId="14" xfId="0" applyNumberFormat="1" applyFont="1" applyFill="1" applyBorder="1" applyAlignment="1" applyProtection="1">
      <alignment vertical="center" wrapText="1" shrinkToFit="1"/>
    </xf>
    <xf numFmtId="0" fontId="1" fillId="0" borderId="14" xfId="1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 applyProtection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10" fillId="0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vertical="top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37" fillId="0" borderId="27" xfId="0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top"/>
    </xf>
    <xf numFmtId="0" fontId="1" fillId="0" borderId="26" xfId="0" applyNumberFormat="1" applyFont="1" applyFill="1" applyBorder="1" applyAlignment="1" applyProtection="1">
      <alignment vertical="center" wrapText="1" shrinkToFit="1"/>
    </xf>
    <xf numFmtId="0" fontId="14" fillId="0" borderId="26" xfId="0" applyFont="1" applyFill="1" applyBorder="1" applyAlignment="1" applyProtection="1">
      <alignment horizontal="center" vertical="top"/>
    </xf>
    <xf numFmtId="0" fontId="14" fillId="0" borderId="26" xfId="0" applyNumberFormat="1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vertical="top"/>
    </xf>
    <xf numFmtId="0" fontId="3" fillId="4" borderId="51" xfId="0" applyNumberFormat="1" applyFont="1" applyFill="1" applyBorder="1" applyAlignment="1" applyProtection="1">
      <alignment vertical="center" wrapText="1" shrinkToFit="1"/>
    </xf>
    <xf numFmtId="0" fontId="3" fillId="4" borderId="50" xfId="0" applyFont="1" applyFill="1" applyBorder="1" applyAlignment="1" applyProtection="1">
      <alignment horizontal="center" vertical="center" wrapText="1"/>
    </xf>
    <xf numFmtId="164" fontId="3" fillId="4" borderId="50" xfId="0" applyNumberFormat="1" applyFont="1" applyFill="1" applyBorder="1" applyAlignment="1">
      <alignment horizontal="center" vertical="center"/>
    </xf>
    <xf numFmtId="0" fontId="3" fillId="4" borderId="52" xfId="0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>
      <alignment vertical="center" wrapText="1" shrinkToFit="1"/>
    </xf>
    <xf numFmtId="0" fontId="1" fillId="0" borderId="27" xfId="1" applyNumberFormat="1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164" fontId="3" fillId="0" borderId="50" xfId="0" applyNumberFormat="1" applyFont="1" applyFill="1" applyBorder="1" applyAlignment="1" applyProtection="1">
      <alignment horizontal="center" vertical="top"/>
    </xf>
    <xf numFmtId="164" fontId="3" fillId="4" borderId="50" xfId="0" applyNumberFormat="1" applyFont="1" applyFill="1" applyBorder="1" applyAlignment="1" applyProtection="1">
      <alignment horizontal="center" vertical="top"/>
    </xf>
    <xf numFmtId="164" fontId="3" fillId="4" borderId="52" xfId="0" applyNumberFormat="1" applyFont="1" applyFill="1" applyBorder="1" applyAlignment="1" applyProtection="1">
      <alignment horizontal="center" vertical="top"/>
    </xf>
    <xf numFmtId="0" fontId="1" fillId="0" borderId="26" xfId="0" applyFont="1" applyFill="1" applyBorder="1" applyAlignment="1" applyProtection="1">
      <alignment horizontal="center" vertical="top" wrapText="1"/>
    </xf>
    <xf numFmtId="0" fontId="16" fillId="5" borderId="51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5" borderId="50" xfId="0" applyFont="1" applyFill="1" applyBorder="1" applyAlignment="1">
      <alignment horizontal="center" vertical="center"/>
    </xf>
    <xf numFmtId="164" fontId="3" fillId="5" borderId="50" xfId="0" applyNumberFormat="1" applyFont="1" applyFill="1" applyBorder="1" applyAlignment="1" applyProtection="1">
      <alignment horizontal="center" vertical="top"/>
    </xf>
    <xf numFmtId="164" fontId="3" fillId="5" borderId="50" xfId="0" applyNumberFormat="1" applyFont="1" applyFill="1" applyBorder="1" applyAlignment="1">
      <alignment horizontal="center" vertical="center"/>
    </xf>
    <xf numFmtId="164" fontId="3" fillId="5" borderId="52" xfId="0" applyNumberFormat="1" applyFont="1" applyFill="1" applyBorder="1" applyAlignment="1" applyProtection="1">
      <alignment horizontal="center" vertical="top"/>
    </xf>
    <xf numFmtId="0" fontId="3" fillId="0" borderId="27" xfId="0" applyFont="1" applyFill="1" applyBorder="1" applyAlignment="1" applyProtection="1">
      <alignment vertical="top"/>
    </xf>
    <xf numFmtId="0" fontId="14" fillId="0" borderId="27" xfId="0" applyFont="1" applyFill="1" applyBorder="1" applyAlignment="1" applyProtection="1">
      <alignment horizontal="center" vertical="top"/>
    </xf>
    <xf numFmtId="0" fontId="10" fillId="0" borderId="26" xfId="1" applyNumberFormat="1" applyFont="1" applyFill="1" applyBorder="1" applyAlignment="1" applyProtection="1">
      <alignment horizontal="center" vertical="center" wrapText="1" shrinkToFit="1"/>
      <protection locked="0"/>
    </xf>
    <xf numFmtId="0" fontId="16" fillId="6" borderId="103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6" borderId="56" xfId="0" applyFont="1" applyFill="1" applyBorder="1" applyAlignment="1">
      <alignment horizontal="center" vertical="center"/>
    </xf>
    <xf numFmtId="164" fontId="3" fillId="6" borderId="56" xfId="0" applyNumberFormat="1" applyFont="1" applyFill="1" applyBorder="1" applyAlignment="1" applyProtection="1">
      <alignment horizontal="center" vertical="top"/>
    </xf>
    <xf numFmtId="164" fontId="3" fillId="6" borderId="56" xfId="0" applyNumberFormat="1" applyFont="1" applyFill="1" applyBorder="1" applyAlignment="1">
      <alignment horizontal="center" vertical="center"/>
    </xf>
    <xf numFmtId="164" fontId="3" fillId="6" borderId="99" xfId="0" applyNumberFormat="1" applyFont="1" applyFill="1" applyBorder="1" applyAlignment="1" applyProtection="1">
      <alignment horizontal="center" vertical="top"/>
    </xf>
    <xf numFmtId="0" fontId="10" fillId="0" borderId="27" xfId="1" applyNumberFormat="1" applyFont="1" applyFill="1" applyBorder="1" applyAlignment="1" applyProtection="1">
      <alignment horizontal="center" vertical="center" wrapText="1" shrinkToFit="1"/>
      <protection locked="0"/>
    </xf>
    <xf numFmtId="0" fontId="18" fillId="6" borderId="51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6" borderId="50" xfId="0" applyFont="1" applyFill="1" applyBorder="1" applyAlignment="1">
      <alignment horizontal="center" vertical="center"/>
    </xf>
    <xf numFmtId="164" fontId="3" fillId="6" borderId="50" xfId="0" applyNumberFormat="1" applyFont="1" applyFill="1" applyBorder="1" applyAlignment="1" applyProtection="1">
      <alignment horizontal="center" vertical="top"/>
    </xf>
    <xf numFmtId="164" fontId="3" fillId="6" borderId="50" xfId="0" applyNumberFormat="1" applyFont="1" applyFill="1" applyBorder="1" applyAlignment="1">
      <alignment horizontal="center" vertical="center"/>
    </xf>
    <xf numFmtId="164" fontId="3" fillId="6" borderId="52" xfId="0" applyNumberFormat="1" applyFont="1" applyFill="1" applyBorder="1" applyAlignment="1" applyProtection="1">
      <alignment horizontal="center" vertical="top"/>
    </xf>
    <xf numFmtId="164" fontId="3" fillId="6" borderId="50" xfId="0" applyNumberFormat="1" applyFont="1" applyFill="1" applyBorder="1" applyAlignment="1" applyProtection="1">
      <alignment horizontal="center" vertical="center"/>
    </xf>
    <xf numFmtId="164" fontId="3" fillId="6" borderId="52" xfId="0" applyNumberFormat="1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top"/>
    </xf>
    <xf numFmtId="0" fontId="19" fillId="0" borderId="26" xfId="0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center" vertical="center"/>
    </xf>
    <xf numFmtId="164" fontId="16" fillId="6" borderId="50" xfId="0" applyNumberFormat="1" applyFont="1" applyFill="1" applyBorder="1" applyAlignment="1" applyProtection="1">
      <alignment horizontal="center" vertical="center"/>
    </xf>
    <xf numFmtId="164" fontId="19" fillId="6" borderId="50" xfId="0" applyNumberFormat="1" applyFont="1" applyFill="1" applyBorder="1" applyAlignment="1" applyProtection="1">
      <alignment horizontal="center" vertical="center"/>
    </xf>
    <xf numFmtId="164" fontId="16" fillId="6" borderId="52" xfId="0" applyNumberFormat="1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</xf>
    <xf numFmtId="0" fontId="3" fillId="6" borderId="50" xfId="0" applyNumberFormat="1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top"/>
    </xf>
    <xf numFmtId="0" fontId="20" fillId="0" borderId="51" xfId="0" applyFont="1" applyFill="1" applyBorder="1" applyAlignment="1" applyProtection="1">
      <alignment horizontal="center" vertical="center"/>
    </xf>
    <xf numFmtId="0" fontId="16" fillId="0" borderId="50" xfId="0" applyFont="1" applyFill="1" applyBorder="1" applyAlignment="1" applyProtection="1">
      <alignment horizontal="center" vertical="top"/>
    </xf>
    <xf numFmtId="0" fontId="6" fillId="0" borderId="26" xfId="0" applyFont="1" applyFill="1" applyBorder="1" applyAlignment="1" applyProtection="1">
      <alignment vertical="top"/>
    </xf>
    <xf numFmtId="0" fontId="3" fillId="0" borderId="51" xfId="0" applyFont="1" applyFill="1" applyBorder="1" applyAlignment="1" applyProtection="1">
      <alignment horizontal="left" vertical="top"/>
    </xf>
    <xf numFmtId="0" fontId="1" fillId="0" borderId="48" xfId="0" applyFont="1" applyFill="1" applyBorder="1" applyAlignment="1" applyProtection="1">
      <alignment vertical="top" wrapText="1"/>
    </xf>
    <xf numFmtId="0" fontId="1" fillId="0" borderId="45" xfId="0" applyFont="1" applyFill="1" applyBorder="1" applyAlignment="1" applyProtection="1">
      <alignment horizontal="left" vertical="top" wrapText="1"/>
    </xf>
    <xf numFmtId="0" fontId="1" fillId="0" borderId="83" xfId="0" applyFont="1" applyFill="1" applyBorder="1" applyAlignment="1" applyProtection="1">
      <alignment horizontal="left" vertical="top" wrapText="1"/>
    </xf>
    <xf numFmtId="0" fontId="3" fillId="0" borderId="28" xfId="0" applyFont="1" applyFill="1" applyBorder="1" applyAlignment="1" applyProtection="1">
      <alignment horizontal="left" vertical="top"/>
    </xf>
    <xf numFmtId="0" fontId="3" fillId="0" borderId="28" xfId="0" applyFont="1" applyFill="1" applyBorder="1" applyAlignment="1" applyProtection="1">
      <alignment horizontal="center" vertical="top" wrapText="1"/>
    </xf>
    <xf numFmtId="164" fontId="3" fillId="0" borderId="28" xfId="0" applyNumberFormat="1" applyFont="1" applyFill="1" applyBorder="1" applyAlignment="1" applyProtection="1">
      <alignment horizontal="center" vertical="top"/>
    </xf>
    <xf numFmtId="0" fontId="4" fillId="0" borderId="26" xfId="0" applyFont="1" applyFill="1" applyBorder="1" applyAlignment="1" applyProtection="1">
      <alignment horizontal="center" vertical="top"/>
    </xf>
    <xf numFmtId="0" fontId="1" fillId="0" borderId="46" xfId="0" applyFont="1" applyFill="1" applyBorder="1" applyAlignment="1" applyProtection="1">
      <alignment vertical="top" wrapText="1"/>
    </xf>
    <xf numFmtId="0" fontId="3" fillId="0" borderId="53" xfId="0" applyFont="1" applyFill="1" applyBorder="1" applyAlignment="1" applyProtection="1">
      <alignment horizontal="left" vertical="top" wrapText="1"/>
    </xf>
    <xf numFmtId="0" fontId="3" fillId="0" borderId="50" xfId="0" applyFont="1" applyFill="1" applyBorder="1" applyAlignment="1" applyProtection="1">
      <alignment horizontal="center" vertical="top" wrapText="1"/>
    </xf>
    <xf numFmtId="0" fontId="3" fillId="0" borderId="50" xfId="0" applyFont="1" applyFill="1" applyBorder="1" applyAlignment="1" applyProtection="1">
      <alignment vertical="top"/>
    </xf>
    <xf numFmtId="0" fontId="10" fillId="7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14" xfId="0" applyFont="1" applyFill="1" applyBorder="1" applyAlignment="1" applyProtection="1">
      <alignment horizontal="center" vertical="center" wrapText="1"/>
    </xf>
    <xf numFmtId="0" fontId="15" fillId="7" borderId="14" xfId="0" applyFont="1" applyFill="1" applyBorder="1" applyAlignment="1" applyProtection="1">
      <alignment horizontal="center" vertical="top"/>
    </xf>
    <xf numFmtId="0" fontId="1" fillId="7" borderId="14" xfId="1" applyNumberFormat="1" applyFont="1" applyFill="1" applyBorder="1" applyAlignment="1">
      <alignment horizontal="center" vertical="center"/>
    </xf>
    <xf numFmtId="164" fontId="1" fillId="7" borderId="14" xfId="0" applyNumberFormat="1" applyFont="1" applyFill="1" applyBorder="1" applyAlignment="1">
      <alignment horizontal="center" vertical="center"/>
    </xf>
    <xf numFmtId="0" fontId="16" fillId="7" borderId="14" xfId="0" applyFont="1" applyFill="1" applyBorder="1" applyAlignment="1" applyProtection="1">
      <alignment horizontal="center" vertical="top"/>
    </xf>
    <xf numFmtId="0" fontId="15" fillId="7" borderId="14" xfId="0" applyFont="1" applyFill="1" applyBorder="1" applyAlignment="1" applyProtection="1">
      <alignment horizontal="center" vertical="center"/>
    </xf>
    <xf numFmtId="0" fontId="1" fillId="7" borderId="14" xfId="0" applyFont="1" applyFill="1" applyBorder="1" applyAlignment="1" applyProtection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6" fillId="7" borderId="14" xfId="0" applyFont="1" applyFill="1" applyBorder="1" applyAlignment="1" applyProtection="1">
      <alignment horizontal="center" vertical="center"/>
    </xf>
    <xf numFmtId="0" fontId="1" fillId="7" borderId="14" xfId="0" applyFont="1" applyFill="1" applyBorder="1" applyAlignment="1" applyProtection="1">
      <alignment horizontal="center" vertical="top" wrapText="1"/>
    </xf>
    <xf numFmtId="0" fontId="3" fillId="7" borderId="14" xfId="0" applyFont="1" applyFill="1" applyBorder="1" applyAlignment="1" applyProtection="1">
      <alignment horizontal="center" vertical="top"/>
    </xf>
    <xf numFmtId="0" fontId="1" fillId="7" borderId="14" xfId="0" applyFont="1" applyFill="1" applyBorder="1" applyAlignment="1" applyProtection="1">
      <alignment horizontal="center" vertical="top"/>
    </xf>
    <xf numFmtId="0" fontId="14" fillId="7" borderId="14" xfId="0" applyFont="1" applyFill="1" applyBorder="1" applyAlignment="1" applyProtection="1">
      <alignment horizontal="center" vertical="top"/>
    </xf>
    <xf numFmtId="164" fontId="1" fillId="7" borderId="14" xfId="0" applyNumberFormat="1" applyFont="1" applyFill="1" applyBorder="1" applyAlignment="1" applyProtection="1">
      <alignment horizontal="center" vertical="top"/>
    </xf>
    <xf numFmtId="0" fontId="10" fillId="8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8" borderId="14" xfId="0" applyFont="1" applyFill="1" applyBorder="1" applyAlignment="1">
      <alignment horizontal="center" vertical="center"/>
    </xf>
    <xf numFmtId="0" fontId="14" fillId="8" borderId="14" xfId="0" applyFont="1" applyFill="1" applyBorder="1" applyAlignment="1" applyProtection="1">
      <alignment horizontal="center" vertical="top"/>
    </xf>
    <xf numFmtId="0" fontId="1" fillId="8" borderId="14" xfId="1" applyNumberFormat="1" applyFont="1" applyFill="1" applyBorder="1" applyAlignment="1">
      <alignment horizontal="center" vertical="center"/>
    </xf>
    <xf numFmtId="164" fontId="1" fillId="8" borderId="14" xfId="0" applyNumberFormat="1" applyFont="1" applyFill="1" applyBorder="1" applyAlignment="1">
      <alignment horizontal="center" vertical="center"/>
    </xf>
    <xf numFmtId="0" fontId="1" fillId="8" borderId="14" xfId="0" applyFont="1" applyFill="1" applyBorder="1" applyAlignment="1" applyProtection="1">
      <alignment horizontal="center" vertical="top"/>
    </xf>
    <xf numFmtId="0" fontId="3" fillId="8" borderId="14" xfId="0" applyFont="1" applyFill="1" applyBorder="1" applyAlignment="1" applyProtection="1">
      <alignment horizontal="center" vertical="top"/>
    </xf>
    <xf numFmtId="0" fontId="15" fillId="8" borderId="14" xfId="0" applyFont="1" applyFill="1" applyBorder="1" applyAlignment="1" applyProtection="1">
      <alignment horizontal="center" vertical="top"/>
    </xf>
    <xf numFmtId="0" fontId="16" fillId="8" borderId="14" xfId="0" applyFont="1" applyFill="1" applyBorder="1" applyAlignment="1" applyProtection="1">
      <alignment horizontal="center" vertical="top"/>
    </xf>
    <xf numFmtId="0" fontId="15" fillId="8" borderId="14" xfId="0" applyFont="1" applyFill="1" applyBorder="1" applyAlignment="1" applyProtection="1">
      <alignment horizontal="center" vertical="center"/>
    </xf>
    <xf numFmtId="0" fontId="16" fillId="8" borderId="14" xfId="0" applyFont="1" applyFill="1" applyBorder="1" applyAlignment="1" applyProtection="1">
      <alignment horizontal="center" vertical="center"/>
    </xf>
    <xf numFmtId="0" fontId="1" fillId="8" borderId="14" xfId="0" applyFont="1" applyFill="1" applyBorder="1" applyAlignment="1" applyProtection="1">
      <alignment horizontal="center" vertical="center"/>
    </xf>
    <xf numFmtId="0" fontId="1" fillId="8" borderId="14" xfId="0" applyNumberFormat="1" applyFont="1" applyFill="1" applyBorder="1" applyAlignment="1" applyProtection="1">
      <alignment horizontal="center" vertical="center" wrapText="1"/>
    </xf>
    <xf numFmtId="0" fontId="1" fillId="8" borderId="14" xfId="0" applyFont="1" applyFill="1" applyBorder="1" applyAlignment="1" applyProtection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top"/>
    </xf>
    <xf numFmtId="0" fontId="1" fillId="0" borderId="26" xfId="2" applyFont="1" applyBorder="1" applyAlignment="1">
      <alignment horizontal="center" vertical="top"/>
    </xf>
    <xf numFmtId="164" fontId="1" fillId="3" borderId="14" xfId="0" applyNumberFormat="1" applyFont="1" applyFill="1" applyBorder="1" applyAlignment="1">
      <alignment horizontal="center" vertical="top"/>
    </xf>
    <xf numFmtId="164" fontId="3" fillId="3" borderId="22" xfId="0" applyNumberFormat="1" applyFont="1" applyFill="1" applyBorder="1" applyAlignment="1">
      <alignment horizontal="center" vertical="center"/>
    </xf>
    <xf numFmtId="0" fontId="1" fillId="0" borderId="26" xfId="2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top"/>
    </xf>
    <xf numFmtId="0" fontId="1" fillId="3" borderId="14" xfId="0" applyFont="1" applyFill="1" applyBorder="1" applyAlignment="1" applyProtection="1">
      <alignment horizontal="center" vertical="top"/>
    </xf>
    <xf numFmtId="0" fontId="6" fillId="0" borderId="27" xfId="0" applyFont="1" applyFill="1" applyBorder="1" applyAlignment="1" applyProtection="1">
      <alignment vertical="top"/>
    </xf>
    <xf numFmtId="0" fontId="1" fillId="3" borderId="19" xfId="0" applyFont="1" applyFill="1" applyBorder="1" applyAlignment="1" applyProtection="1">
      <alignment horizontal="center" vertical="top"/>
    </xf>
    <xf numFmtId="0" fontId="21" fillId="0" borderId="20" xfId="0" applyFont="1" applyFill="1" applyBorder="1" applyAlignment="1" applyProtection="1">
      <alignment horizontal="center" vertical="top"/>
    </xf>
    <xf numFmtId="0" fontId="3" fillId="4" borderId="53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164" fontId="3" fillId="4" borderId="53" xfId="0" applyNumberFormat="1" applyFont="1" applyFill="1" applyBorder="1" applyAlignment="1" applyProtection="1">
      <alignment horizontal="center" vertical="top"/>
    </xf>
    <xf numFmtId="164" fontId="3" fillId="5" borderId="53" xfId="0" applyNumberFormat="1" applyFont="1" applyFill="1" applyBorder="1" applyAlignment="1" applyProtection="1">
      <alignment horizontal="center" vertical="top"/>
    </xf>
    <xf numFmtId="164" fontId="3" fillId="6" borderId="57" xfId="0" applyNumberFormat="1" applyFont="1" applyFill="1" applyBorder="1" applyAlignment="1" applyProtection="1">
      <alignment horizontal="center" vertical="top"/>
    </xf>
    <xf numFmtId="0" fontId="3" fillId="7" borderId="23" xfId="0" applyFont="1" applyFill="1" applyBorder="1" applyAlignment="1" applyProtection="1">
      <alignment horizontal="center" vertical="top"/>
    </xf>
    <xf numFmtId="164" fontId="3" fillId="6" borderId="53" xfId="0" applyNumberFormat="1" applyFont="1" applyFill="1" applyBorder="1" applyAlignment="1" applyProtection="1">
      <alignment horizontal="center" vertical="top"/>
    </xf>
    <xf numFmtId="164" fontId="3" fillId="6" borderId="53" xfId="0" applyNumberFormat="1" applyFont="1" applyFill="1" applyBorder="1" applyAlignment="1" applyProtection="1">
      <alignment horizontal="center" vertical="center"/>
    </xf>
    <xf numFmtId="0" fontId="16" fillId="7" borderId="23" xfId="0" applyFont="1" applyFill="1" applyBorder="1" applyAlignment="1" applyProtection="1">
      <alignment horizontal="center" vertical="top"/>
    </xf>
    <xf numFmtId="0" fontId="16" fillId="8" borderId="23" xfId="0" applyFont="1" applyFill="1" applyBorder="1" applyAlignment="1" applyProtection="1">
      <alignment horizontal="center" vertical="top"/>
    </xf>
    <xf numFmtId="164" fontId="16" fillId="6" borderId="53" xfId="0" applyNumberFormat="1" applyFont="1" applyFill="1" applyBorder="1" applyAlignment="1" applyProtection="1">
      <alignment horizontal="center" vertical="center"/>
    </xf>
    <xf numFmtId="0" fontId="16" fillId="7" borderId="23" xfId="0" applyFont="1" applyFill="1" applyBorder="1" applyAlignment="1" applyProtection="1">
      <alignment horizontal="center" vertical="center"/>
    </xf>
    <xf numFmtId="164" fontId="3" fillId="0" borderId="47" xfId="0" applyNumberFormat="1" applyFont="1" applyFill="1" applyBorder="1" applyAlignment="1" applyProtection="1">
      <alignment horizontal="center" vertical="top"/>
    </xf>
    <xf numFmtId="0" fontId="4" fillId="0" borderId="77" xfId="0" applyFont="1" applyFill="1" applyBorder="1" applyAlignment="1" applyProtection="1">
      <alignment horizontal="center" vertical="top" wrapText="1"/>
    </xf>
    <xf numFmtId="0" fontId="3" fillId="4" borderId="51" xfId="0" applyFont="1" applyFill="1" applyBorder="1" applyAlignment="1" applyProtection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14" fillId="0" borderId="63" xfId="0" applyNumberFormat="1" applyFont="1" applyFill="1" applyBorder="1" applyAlignment="1" applyProtection="1">
      <alignment horizontal="center" vertical="center"/>
    </xf>
    <xf numFmtId="0" fontId="3" fillId="0" borderId="98" xfId="0" applyFont="1" applyFill="1" applyBorder="1" applyAlignment="1" applyProtection="1">
      <alignment horizontal="center" vertical="center"/>
    </xf>
    <xf numFmtId="0" fontId="3" fillId="0" borderId="104" xfId="0" applyFont="1" applyFill="1" applyBorder="1" applyAlignment="1" applyProtection="1">
      <alignment horizontal="center" vertical="center"/>
    </xf>
    <xf numFmtId="164" fontId="3" fillId="4" borderId="51" xfId="0" applyNumberFormat="1" applyFont="1" applyFill="1" applyBorder="1" applyAlignment="1" applyProtection="1">
      <alignment horizontal="center" vertical="top"/>
    </xf>
    <xf numFmtId="164" fontId="3" fillId="5" borderId="51" xfId="0" applyNumberFormat="1" applyFont="1" applyFill="1" applyBorder="1" applyAlignment="1" applyProtection="1">
      <alignment horizontal="center" vertical="top"/>
    </xf>
    <xf numFmtId="164" fontId="3" fillId="6" borderId="103" xfId="0" applyNumberFormat="1" applyFont="1" applyFill="1" applyBorder="1" applyAlignment="1" applyProtection="1">
      <alignment horizontal="center" vertical="top"/>
    </xf>
    <xf numFmtId="0" fontId="1" fillId="7" borderId="65" xfId="0" applyFont="1" applyFill="1" applyBorder="1" applyAlignment="1" applyProtection="1">
      <alignment horizontal="center" vertical="top"/>
    </xf>
    <xf numFmtId="0" fontId="3" fillId="7" borderId="19" xfId="0" applyFont="1" applyFill="1" applyBorder="1" applyAlignment="1" applyProtection="1">
      <alignment horizontal="center" vertical="top"/>
    </xf>
    <xf numFmtId="0" fontId="1" fillId="8" borderId="65" xfId="0" applyFont="1" applyFill="1" applyBorder="1" applyAlignment="1" applyProtection="1">
      <alignment horizontal="center" vertical="top"/>
    </xf>
    <xf numFmtId="0" fontId="3" fillId="8" borderId="19" xfId="0" applyFont="1" applyFill="1" applyBorder="1" applyAlignment="1" applyProtection="1">
      <alignment horizontal="center" vertical="top"/>
    </xf>
    <xf numFmtId="164" fontId="3" fillId="6" borderId="51" xfId="0" applyNumberFormat="1" applyFont="1" applyFill="1" applyBorder="1" applyAlignment="1" applyProtection="1">
      <alignment horizontal="center" vertical="top"/>
    </xf>
    <xf numFmtId="0" fontId="1" fillId="7" borderId="65" xfId="0" applyFont="1" applyFill="1" applyBorder="1" applyAlignment="1" applyProtection="1">
      <alignment horizontal="center" vertical="top" wrapText="1"/>
    </xf>
    <xf numFmtId="0" fontId="1" fillId="7" borderId="19" xfId="0" applyFont="1" applyFill="1" applyBorder="1" applyAlignment="1" applyProtection="1">
      <alignment horizontal="center" vertical="top" wrapText="1"/>
    </xf>
    <xf numFmtId="0" fontId="1" fillId="8" borderId="19" xfId="0" applyFont="1" applyFill="1" applyBorder="1" applyAlignment="1" applyProtection="1">
      <alignment horizontal="center" vertical="top"/>
    </xf>
    <xf numFmtId="164" fontId="3" fillId="6" borderId="51" xfId="0" applyNumberFormat="1" applyFont="1" applyFill="1" applyBorder="1" applyAlignment="1" applyProtection="1">
      <alignment horizontal="center" vertical="center"/>
    </xf>
    <xf numFmtId="0" fontId="16" fillId="7" borderId="65" xfId="0" applyFont="1" applyFill="1" applyBorder="1" applyAlignment="1" applyProtection="1">
      <alignment horizontal="center" vertical="top"/>
    </xf>
    <xf numFmtId="0" fontId="15" fillId="8" borderId="65" xfId="0" applyFont="1" applyFill="1" applyBorder="1" applyAlignment="1" applyProtection="1">
      <alignment horizontal="center" vertical="top"/>
    </xf>
    <xf numFmtId="0" fontId="17" fillId="0" borderId="66" xfId="0" applyFont="1" applyFill="1" applyBorder="1" applyAlignment="1" applyProtection="1">
      <alignment horizontal="center" vertical="top"/>
    </xf>
    <xf numFmtId="164" fontId="19" fillId="6" borderId="51" xfId="0" applyNumberFormat="1" applyFont="1" applyFill="1" applyBorder="1" applyAlignment="1" applyProtection="1">
      <alignment horizontal="center" vertical="center"/>
    </xf>
    <xf numFmtId="0" fontId="17" fillId="0" borderId="63" xfId="0" applyFont="1" applyFill="1" applyBorder="1" applyAlignment="1" applyProtection="1">
      <alignment horizontal="center" vertical="center"/>
    </xf>
    <xf numFmtId="0" fontId="15" fillId="7" borderId="65" xfId="0" applyFont="1" applyFill="1" applyBorder="1" applyAlignment="1" applyProtection="1">
      <alignment horizontal="center" vertical="center"/>
    </xf>
    <xf numFmtId="0" fontId="1" fillId="7" borderId="19" xfId="0" applyFont="1" applyFill="1" applyBorder="1" applyAlignment="1" applyProtection="1">
      <alignment horizontal="center" vertical="center"/>
    </xf>
    <xf numFmtId="0" fontId="15" fillId="8" borderId="65" xfId="0" applyFont="1" applyFill="1" applyBorder="1" applyAlignment="1" applyProtection="1">
      <alignment horizontal="center" vertical="center"/>
    </xf>
    <xf numFmtId="0" fontId="1" fillId="8" borderId="19" xfId="0" applyFont="1" applyFill="1" applyBorder="1" applyAlignment="1" applyProtection="1">
      <alignment horizontal="center" vertical="center"/>
    </xf>
    <xf numFmtId="164" fontId="16" fillId="6" borderId="51" xfId="0" applyNumberFormat="1" applyFont="1" applyFill="1" applyBorder="1" applyAlignment="1" applyProtection="1">
      <alignment horizontal="center" vertical="center"/>
    </xf>
    <xf numFmtId="0" fontId="15" fillId="7" borderId="65" xfId="0" applyFont="1" applyFill="1" applyBorder="1" applyAlignment="1" applyProtection="1">
      <alignment horizontal="center" vertical="top"/>
    </xf>
    <xf numFmtId="164" fontId="3" fillId="0" borderId="51" xfId="0" applyNumberFormat="1" applyFont="1" applyFill="1" applyBorder="1" applyAlignment="1" applyProtection="1">
      <alignment horizontal="center" vertical="top"/>
    </xf>
    <xf numFmtId="164" fontId="3" fillId="0" borderId="98" xfId="0" applyNumberFormat="1" applyFont="1" applyFill="1" applyBorder="1" applyAlignment="1" applyProtection="1">
      <alignment horizontal="center" vertical="top"/>
    </xf>
    <xf numFmtId="164" fontId="3" fillId="0" borderId="104" xfId="0" applyNumberFormat="1" applyFont="1" applyFill="1" applyBorder="1" applyAlignment="1" applyProtection="1">
      <alignment horizontal="center" vertical="top"/>
    </xf>
    <xf numFmtId="164" fontId="3" fillId="0" borderId="90" xfId="0" applyNumberFormat="1" applyFont="1" applyFill="1" applyBorder="1" applyAlignment="1" applyProtection="1">
      <alignment horizontal="center" vertical="top"/>
    </xf>
    <xf numFmtId="0" fontId="3" fillId="4" borderId="61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79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top"/>
    </xf>
    <xf numFmtId="164" fontId="3" fillId="4" borderId="61" xfId="0" applyNumberFormat="1" applyFont="1" applyFill="1" applyBorder="1" applyAlignment="1" applyProtection="1">
      <alignment horizontal="center" vertical="top"/>
    </xf>
    <xf numFmtId="164" fontId="3" fillId="5" borderId="61" xfId="0" applyNumberFormat="1" applyFont="1" applyFill="1" applyBorder="1" applyAlignment="1" applyProtection="1">
      <alignment horizontal="center" vertical="top"/>
    </xf>
    <xf numFmtId="164" fontId="3" fillId="6" borderId="62" xfId="0" applyNumberFormat="1" applyFont="1" applyFill="1" applyBorder="1" applyAlignment="1" applyProtection="1">
      <alignment horizontal="center" vertical="top"/>
    </xf>
    <xf numFmtId="0" fontId="3" fillId="7" borderId="45" xfId="0" applyFont="1" applyFill="1" applyBorder="1" applyAlignment="1" applyProtection="1">
      <alignment horizontal="center" vertical="top"/>
    </xf>
    <xf numFmtId="0" fontId="3" fillId="8" borderId="45" xfId="0" applyFont="1" applyFill="1" applyBorder="1" applyAlignment="1" applyProtection="1">
      <alignment horizontal="center" vertical="top"/>
    </xf>
    <xf numFmtId="0" fontId="3" fillId="0" borderId="79" xfId="0" applyFont="1" applyFill="1" applyBorder="1" applyAlignment="1" applyProtection="1">
      <alignment horizontal="center" vertical="top"/>
    </xf>
    <xf numFmtId="164" fontId="3" fillId="6" borderId="61" xfId="0" applyNumberFormat="1" applyFont="1" applyFill="1" applyBorder="1" applyAlignment="1" applyProtection="1">
      <alignment horizontal="center" vertical="top"/>
    </xf>
    <xf numFmtId="164" fontId="3" fillId="6" borderId="61" xfId="0" applyNumberFormat="1" applyFont="1" applyFill="1" applyBorder="1" applyAlignment="1" applyProtection="1">
      <alignment horizontal="center" vertical="center"/>
    </xf>
    <xf numFmtId="0" fontId="16" fillId="7" borderId="45" xfId="0" applyFont="1" applyFill="1" applyBorder="1" applyAlignment="1" applyProtection="1">
      <alignment horizontal="center" vertical="top"/>
    </xf>
    <xf numFmtId="0" fontId="16" fillId="8" borderId="45" xfId="0" applyFont="1" applyFill="1" applyBorder="1" applyAlignment="1" applyProtection="1">
      <alignment horizontal="center" vertical="top"/>
    </xf>
    <xf numFmtId="0" fontId="19" fillId="0" borderId="79" xfId="0" applyFont="1" applyFill="1" applyBorder="1" applyAlignment="1" applyProtection="1">
      <alignment horizontal="center" vertical="top"/>
    </xf>
    <xf numFmtId="164" fontId="16" fillId="6" borderId="61" xfId="0" applyNumberFormat="1" applyFont="1" applyFill="1" applyBorder="1" applyAlignment="1" applyProtection="1">
      <alignment horizontal="center" vertical="center"/>
    </xf>
    <xf numFmtId="0" fontId="19" fillId="0" borderId="48" xfId="0" applyFont="1" applyFill="1" applyBorder="1" applyAlignment="1" applyProtection="1">
      <alignment horizontal="center" vertical="center"/>
    </xf>
    <xf numFmtId="0" fontId="16" fillId="7" borderId="45" xfId="0" applyFont="1" applyFill="1" applyBorder="1" applyAlignment="1" applyProtection="1">
      <alignment horizontal="center" vertical="center"/>
    </xf>
    <xf numFmtId="0" fontId="16" fillId="8" borderId="45" xfId="0" applyFont="1" applyFill="1" applyBorder="1" applyAlignment="1" applyProtection="1">
      <alignment horizontal="center" vertical="center"/>
    </xf>
    <xf numFmtId="0" fontId="16" fillId="0" borderId="79" xfId="0" applyFont="1" applyFill="1" applyBorder="1" applyAlignment="1" applyProtection="1">
      <alignment horizontal="center" vertical="center"/>
    </xf>
    <xf numFmtId="0" fontId="16" fillId="0" borderId="48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0" fontId="3" fillId="0" borderId="66" xfId="0" applyFont="1" applyBorder="1" applyAlignment="1">
      <alignment horizontal="center" textRotation="90" wrapText="1"/>
    </xf>
    <xf numFmtId="0" fontId="3" fillId="0" borderId="21" xfId="0" applyFont="1" applyFill="1" applyBorder="1" applyAlignment="1" applyProtection="1">
      <alignment horizontal="center" vertical="center" textRotation="90" wrapText="1"/>
    </xf>
    <xf numFmtId="0" fontId="34" fillId="0" borderId="64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vertical="center"/>
    </xf>
    <xf numFmtId="0" fontId="35" fillId="0" borderId="19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" fillId="7" borderId="65" xfId="0" applyFont="1" applyFill="1" applyBorder="1" applyAlignment="1" applyProtection="1">
      <alignment horizontal="center" vertical="top"/>
    </xf>
    <xf numFmtId="0" fontId="3" fillId="8" borderId="65" xfId="0" applyFont="1" applyFill="1" applyBorder="1" applyAlignment="1" applyProtection="1">
      <alignment horizontal="center" vertical="top"/>
    </xf>
    <xf numFmtId="0" fontId="16" fillId="7" borderId="19" xfId="0" applyFont="1" applyFill="1" applyBorder="1" applyAlignment="1" applyProtection="1">
      <alignment horizontal="center" vertical="top"/>
    </xf>
    <xf numFmtId="0" fontId="16" fillId="8" borderId="65" xfId="0" applyFont="1" applyFill="1" applyBorder="1" applyAlignment="1" applyProtection="1">
      <alignment horizontal="center" vertical="top"/>
    </xf>
    <xf numFmtId="0" fontId="16" fillId="8" borderId="19" xfId="0" applyFont="1" applyFill="1" applyBorder="1" applyAlignment="1" applyProtection="1">
      <alignment horizontal="center" vertical="top"/>
    </xf>
    <xf numFmtId="0" fontId="19" fillId="0" borderId="21" xfId="0" applyFont="1" applyFill="1" applyBorder="1" applyAlignment="1" applyProtection="1">
      <alignment horizontal="center" vertical="top"/>
    </xf>
    <xf numFmtId="0" fontId="19" fillId="0" borderId="64" xfId="0" applyFont="1" applyFill="1" applyBorder="1" applyAlignment="1" applyProtection="1">
      <alignment horizontal="center" vertical="center"/>
    </xf>
    <xf numFmtId="0" fontId="16" fillId="7" borderId="65" xfId="0" applyFont="1" applyFill="1" applyBorder="1" applyAlignment="1" applyProtection="1">
      <alignment horizontal="center" vertical="center"/>
    </xf>
    <xf numFmtId="0" fontId="16" fillId="7" borderId="19" xfId="0" applyFont="1" applyFill="1" applyBorder="1" applyAlignment="1" applyProtection="1">
      <alignment horizontal="center" vertical="center"/>
    </xf>
    <xf numFmtId="0" fontId="16" fillId="8" borderId="65" xfId="0" applyFont="1" applyFill="1" applyBorder="1" applyAlignment="1" applyProtection="1">
      <alignment horizontal="center" vertical="center"/>
    </xf>
    <xf numFmtId="0" fontId="16" fillId="8" borderId="19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0" fontId="3" fillId="4" borderId="53" xfId="0" applyNumberFormat="1" applyFont="1" applyFill="1" applyBorder="1" applyAlignment="1" applyProtection="1">
      <alignment horizontal="left" vertical="center"/>
    </xf>
    <xf numFmtId="0" fontId="1" fillId="0" borderId="46" xfId="0" applyFont="1" applyFill="1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0" fontId="34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 wrapText="1"/>
    </xf>
    <xf numFmtId="0" fontId="1" fillId="0" borderId="74" xfId="0" applyFont="1" applyFill="1" applyBorder="1"/>
    <xf numFmtId="0" fontId="3" fillId="4" borderId="53" xfId="0" applyNumberFormat="1" applyFont="1" applyFill="1" applyBorder="1" applyAlignment="1" applyProtection="1">
      <alignment horizontal="left" vertical="top" wrapText="1" shrinkToFit="1"/>
    </xf>
    <xf numFmtId="0" fontId="15" fillId="0" borderId="46" xfId="1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23" xfId="1" applyNumberFormat="1" applyFont="1" applyFill="1" applyBorder="1" applyAlignment="1" applyProtection="1">
      <alignment horizontal="left" vertical="center" wrapText="1" shrinkToFit="1"/>
      <protection locked="0"/>
    </xf>
    <xf numFmtId="0" fontId="16" fillId="5" borderId="53" xfId="1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74" xfId="1" applyNumberFormat="1" applyFont="1" applyFill="1" applyBorder="1" applyAlignment="1" applyProtection="1">
      <alignment horizontal="left" vertical="center" wrapText="1" shrinkToFit="1"/>
      <protection locked="0"/>
    </xf>
    <xf numFmtId="0" fontId="16" fillId="6" borderId="57" xfId="1" applyNumberFormat="1" applyFont="1" applyFill="1" applyBorder="1" applyAlignment="1" applyProtection="1">
      <alignment horizontal="left" vertical="center" wrapText="1" shrinkToFit="1"/>
      <protection locked="0"/>
    </xf>
    <xf numFmtId="0" fontId="15" fillId="7" borderId="23" xfId="1" applyNumberFormat="1" applyFont="1" applyFill="1" applyBorder="1" applyAlignment="1" applyProtection="1">
      <alignment horizontal="left" vertical="center" wrapText="1" shrinkToFit="1"/>
      <protection locked="0"/>
    </xf>
    <xf numFmtId="0" fontId="15" fillId="8" borderId="23" xfId="1" applyNumberFormat="1" applyFont="1" applyFill="1" applyBorder="1" applyAlignment="1" applyProtection="1">
      <alignment horizontal="left" vertical="center" wrapText="1" shrinkToFit="1"/>
      <protection locked="0"/>
    </xf>
    <xf numFmtId="0" fontId="16" fillId="6" borderId="53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53" xfId="0" applyFont="1" applyFill="1" applyBorder="1" applyAlignment="1" applyProtection="1">
      <alignment horizontal="right" vertical="top" wrapText="1"/>
    </xf>
    <xf numFmtId="0" fontId="3" fillId="0" borderId="47" xfId="0" applyFont="1" applyFill="1" applyBorder="1" applyAlignment="1" applyProtection="1">
      <alignment horizontal="right" vertical="top" wrapText="1"/>
    </xf>
    <xf numFmtId="164" fontId="3" fillId="4" borderId="59" xfId="0" applyNumberFormat="1" applyFont="1" applyFill="1" applyBorder="1" applyAlignment="1" applyProtection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60" xfId="0" applyNumberFormat="1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 applyProtection="1">
      <alignment horizontal="center" vertical="center"/>
    </xf>
    <xf numFmtId="164" fontId="3" fillId="4" borderId="59" xfId="0" applyNumberFormat="1" applyFont="1" applyFill="1" applyBorder="1" applyAlignment="1" applyProtection="1">
      <alignment horizontal="center" vertical="top"/>
    </xf>
    <xf numFmtId="164" fontId="3" fillId="5" borderId="59" xfId="0" applyNumberFormat="1" applyFont="1" applyFill="1" applyBorder="1" applyAlignment="1" applyProtection="1">
      <alignment horizontal="center" vertical="top"/>
    </xf>
    <xf numFmtId="164" fontId="3" fillId="6" borderId="102" xfId="0" applyNumberFormat="1" applyFont="1" applyFill="1" applyBorder="1" applyAlignment="1" applyProtection="1">
      <alignment horizontal="center" vertical="top"/>
    </xf>
    <xf numFmtId="164" fontId="3" fillId="7" borderId="22" xfId="0" applyNumberFormat="1" applyFont="1" applyFill="1" applyBorder="1" applyAlignment="1" applyProtection="1">
      <alignment horizontal="center" vertical="center"/>
    </xf>
    <xf numFmtId="164" fontId="3" fillId="8" borderId="22" xfId="0" applyNumberFormat="1" applyFont="1" applyFill="1" applyBorder="1" applyAlignment="1" applyProtection="1">
      <alignment horizontal="center" vertical="center"/>
    </xf>
    <xf numFmtId="164" fontId="3" fillId="0" borderId="60" xfId="0" applyNumberFormat="1" applyFont="1" applyFill="1" applyBorder="1" applyAlignment="1" applyProtection="1">
      <alignment horizontal="center" vertical="center"/>
    </xf>
    <xf numFmtId="164" fontId="3" fillId="6" borderId="59" xfId="0" applyNumberFormat="1" applyFont="1" applyFill="1" applyBorder="1" applyAlignment="1" applyProtection="1">
      <alignment horizontal="center" vertical="top"/>
    </xf>
    <xf numFmtId="164" fontId="1" fillId="0" borderId="60" xfId="0" applyNumberFormat="1" applyFont="1" applyFill="1" applyBorder="1" applyAlignment="1" applyProtection="1">
      <alignment horizontal="center" vertical="center"/>
    </xf>
    <xf numFmtId="164" fontId="3" fillId="6" borderId="59" xfId="0" applyNumberFormat="1" applyFont="1" applyFill="1" applyBorder="1" applyAlignment="1" applyProtection="1">
      <alignment horizontal="center" vertical="center"/>
    </xf>
    <xf numFmtId="164" fontId="16" fillId="6" borderId="59" xfId="0" applyNumberFormat="1" applyFont="1" applyFill="1" applyBorder="1" applyAlignment="1" applyProtection="1">
      <alignment horizontal="center" vertical="center"/>
    </xf>
    <xf numFmtId="164" fontId="1" fillId="0" borderId="22" xfId="0" applyNumberFormat="1" applyFont="1" applyFill="1" applyBorder="1" applyAlignment="1" applyProtection="1">
      <alignment horizontal="center" vertical="center"/>
    </xf>
    <xf numFmtId="164" fontId="3" fillId="0" borderId="59" xfId="0" applyNumberFormat="1" applyFont="1" applyFill="1" applyBorder="1" applyAlignment="1" applyProtection="1">
      <alignment horizontal="center" vertical="top"/>
    </xf>
    <xf numFmtId="164" fontId="3" fillId="0" borderId="100" xfId="0" applyNumberFormat="1" applyFont="1" applyFill="1" applyBorder="1" applyAlignment="1" applyProtection="1">
      <alignment horizontal="center" vertical="top"/>
    </xf>
    <xf numFmtId="0" fontId="3" fillId="0" borderId="80" xfId="0" applyFont="1" applyFill="1" applyBorder="1" applyAlignment="1" applyProtection="1">
      <alignment horizontal="center" vertical="center" textRotation="90" wrapText="1"/>
    </xf>
    <xf numFmtId="0" fontId="3" fillId="0" borderId="0" xfId="0" applyFont="1" applyBorder="1" applyAlignment="1">
      <alignment textRotation="90" wrapText="1"/>
    </xf>
    <xf numFmtId="0" fontId="7" fillId="4" borderId="52" xfId="0" applyFont="1" applyFill="1" applyBorder="1" applyAlignment="1" applyProtection="1">
      <alignment horizontal="center" vertical="top"/>
    </xf>
    <xf numFmtId="0" fontId="21" fillId="0" borderId="6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4" borderId="51" xfId="0" applyFont="1" applyFill="1" applyBorder="1" applyAlignment="1" applyProtection="1">
      <alignment horizontal="center" vertical="center" wrapText="1"/>
    </xf>
    <xf numFmtId="0" fontId="7" fillId="4" borderId="52" xfId="0" applyFont="1" applyFill="1" applyBorder="1" applyAlignment="1" applyProtection="1">
      <alignment vertical="top"/>
    </xf>
    <xf numFmtId="0" fontId="6" fillId="0" borderId="64" xfId="0" applyFont="1" applyFill="1" applyBorder="1" applyAlignment="1" applyProtection="1">
      <alignment horizontal="center" vertical="top"/>
    </xf>
    <xf numFmtId="0" fontId="6" fillId="0" borderId="19" xfId="0" applyFont="1" applyFill="1" applyBorder="1" applyAlignment="1" applyProtection="1">
      <alignment horizontal="center" vertical="top"/>
    </xf>
    <xf numFmtId="0" fontId="3" fillId="4" borderId="51" xfId="0" applyFont="1" applyFill="1" applyBorder="1" applyAlignment="1">
      <alignment horizontal="center" vertical="center"/>
    </xf>
    <xf numFmtId="0" fontId="3" fillId="0" borderId="98" xfId="0" applyFont="1" applyFill="1" applyBorder="1" applyAlignment="1" applyProtection="1">
      <alignment horizontal="center" vertical="center" wrapText="1"/>
    </xf>
    <xf numFmtId="0" fontId="7" fillId="0" borderId="104" xfId="0" applyFont="1" applyFill="1" applyBorder="1" applyAlignment="1" applyProtection="1">
      <alignment vertical="top"/>
    </xf>
    <xf numFmtId="0" fontId="3" fillId="5" borderId="51" xfId="0" applyFont="1" applyFill="1" applyBorder="1" applyAlignment="1">
      <alignment horizontal="center" vertical="center"/>
    </xf>
    <xf numFmtId="0" fontId="7" fillId="5" borderId="52" xfId="0" applyFont="1" applyFill="1" applyBorder="1" applyAlignment="1" applyProtection="1">
      <alignment horizontal="center" vertical="top"/>
    </xf>
    <xf numFmtId="0" fontId="3" fillId="0" borderId="64" xfId="0" applyFont="1" applyFill="1" applyBorder="1" applyAlignment="1" applyProtection="1">
      <alignment vertical="top"/>
    </xf>
    <xf numFmtId="0" fontId="3" fillId="0" borderId="19" xfId="0" applyFont="1" applyFill="1" applyBorder="1" applyAlignment="1" applyProtection="1">
      <alignment vertical="top"/>
    </xf>
    <xf numFmtId="0" fontId="1" fillId="0" borderId="19" xfId="0" applyFont="1" applyFill="1" applyBorder="1" applyAlignment="1" applyProtection="1">
      <alignment vertical="top"/>
    </xf>
    <xf numFmtId="0" fontId="14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3" fillId="6" borderId="103" xfId="0" applyFont="1" applyFill="1" applyBorder="1" applyAlignment="1">
      <alignment horizontal="center" vertical="center"/>
    </xf>
    <xf numFmtId="0" fontId="1" fillId="7" borderId="65" xfId="0" applyFont="1" applyFill="1" applyBorder="1" applyAlignment="1">
      <alignment horizontal="center" vertical="center"/>
    </xf>
    <xf numFmtId="0" fontId="7" fillId="7" borderId="19" xfId="0" applyFont="1" applyFill="1" applyBorder="1" applyAlignment="1" applyProtection="1">
      <alignment vertical="top"/>
    </xf>
    <xf numFmtId="0" fontId="1" fillId="8" borderId="65" xfId="0" applyFont="1" applyFill="1" applyBorder="1" applyAlignment="1">
      <alignment horizontal="center" vertical="center"/>
    </xf>
    <xf numFmtId="0" fontId="7" fillId="8" borderId="19" xfId="0" applyFont="1" applyFill="1" applyBorder="1" applyAlignment="1" applyProtection="1">
      <alignment vertical="top"/>
    </xf>
    <xf numFmtId="0" fontId="7" fillId="0" borderId="21" xfId="0" applyFont="1" applyFill="1" applyBorder="1" applyAlignment="1" applyProtection="1">
      <alignment vertical="top"/>
    </xf>
    <xf numFmtId="0" fontId="3" fillId="6" borderId="51" xfId="0" applyFont="1" applyFill="1" applyBorder="1" applyAlignment="1">
      <alignment horizontal="center" vertical="center"/>
    </xf>
    <xf numFmtId="0" fontId="7" fillId="6" borderId="52" xfId="0" applyFont="1" applyFill="1" applyBorder="1" applyAlignment="1" applyProtection="1">
      <alignment horizontal="center" vertical="top"/>
    </xf>
    <xf numFmtId="0" fontId="1" fillId="0" borderId="65" xfId="0" applyFont="1" applyFill="1" applyBorder="1" applyAlignment="1">
      <alignment vertical="center"/>
    </xf>
    <xf numFmtId="0" fontId="3" fillId="6" borderId="51" xfId="0" applyNumberFormat="1" applyFont="1" applyFill="1" applyBorder="1" applyAlignment="1" applyProtection="1">
      <alignment horizontal="center" vertical="center" wrapText="1"/>
    </xf>
    <xf numFmtId="0" fontId="1" fillId="8" borderId="65" xfId="0" applyNumberFormat="1" applyFont="1" applyFill="1" applyBorder="1" applyAlignment="1" applyProtection="1">
      <alignment horizontal="center" vertical="center" wrapText="1"/>
    </xf>
    <xf numFmtId="0" fontId="1" fillId="7" borderId="65" xfId="0" applyFont="1" applyFill="1" applyBorder="1" applyAlignment="1" applyProtection="1">
      <alignment horizontal="center" vertical="center" wrapText="1"/>
    </xf>
    <xf numFmtId="0" fontId="1" fillId="8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7" fillId="0" borderId="52" xfId="0" applyFont="1" applyFill="1" applyBorder="1" applyAlignment="1" applyProtection="1">
      <alignment horizontal="center" vertical="top"/>
    </xf>
    <xf numFmtId="0" fontId="3" fillId="0" borderId="98" xfId="0" applyFont="1" applyFill="1" applyBorder="1" applyAlignment="1" applyProtection="1">
      <alignment horizontal="center" vertical="top" wrapText="1"/>
    </xf>
    <xf numFmtId="0" fontId="6" fillId="0" borderId="104" xfId="0" applyFont="1" applyFill="1" applyBorder="1" applyAlignment="1" applyProtection="1">
      <alignment horizontal="center" vertical="top"/>
    </xf>
    <xf numFmtId="0" fontId="3" fillId="0" borderId="51" xfId="0" applyFont="1" applyFill="1" applyBorder="1" applyAlignment="1" applyProtection="1">
      <alignment horizontal="center" vertical="top" wrapText="1"/>
    </xf>
    <xf numFmtId="0" fontId="6" fillId="0" borderId="68" xfId="0" applyFont="1" applyFill="1" applyBorder="1" applyAlignment="1" applyProtection="1">
      <alignment horizontal="center" vertical="top"/>
    </xf>
    <xf numFmtId="0" fontId="7" fillId="0" borderId="8" xfId="0" applyFont="1" applyBorder="1" applyAlignment="1">
      <alignment vertical="top" wrapText="1"/>
    </xf>
    <xf numFmtId="164" fontId="6" fillId="0" borderId="0" xfId="0" applyNumberFormat="1" applyFont="1" applyFill="1" applyBorder="1" applyAlignment="1" applyProtection="1">
      <alignment horizontal="center" vertical="top"/>
    </xf>
    <xf numFmtId="0" fontId="6" fillId="7" borderId="19" xfId="0" applyFont="1" applyFill="1" applyBorder="1" applyAlignment="1" applyProtection="1">
      <alignment horizontal="center" vertical="center"/>
    </xf>
    <xf numFmtId="0" fontId="6" fillId="8" borderId="19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64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vertical="center"/>
    </xf>
    <xf numFmtId="0" fontId="4" fillId="0" borderId="27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94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top"/>
    </xf>
    <xf numFmtId="0" fontId="2" fillId="0" borderId="97" xfId="0" applyFont="1" applyFill="1" applyBorder="1" applyAlignment="1" applyProtection="1">
      <alignment vertical="center"/>
    </xf>
    <xf numFmtId="0" fontId="4" fillId="0" borderId="105" xfId="0" applyFont="1" applyFill="1" applyBorder="1" applyAlignment="1" applyProtection="1">
      <alignment vertical="center"/>
    </xf>
    <xf numFmtId="0" fontId="5" fillId="0" borderId="67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top"/>
    </xf>
    <xf numFmtId="0" fontId="2" fillId="0" borderId="20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top"/>
    </xf>
    <xf numFmtId="0" fontId="2" fillId="0" borderId="68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vertical="center"/>
    </xf>
    <xf numFmtId="0" fontId="2" fillId="0" borderId="29" xfId="0" applyFont="1" applyFill="1" applyBorder="1" applyAlignment="1" applyProtection="1">
      <alignment horizontal="left" vertical="top"/>
    </xf>
    <xf numFmtId="0" fontId="2" fillId="0" borderId="30" xfId="0" applyFont="1" applyFill="1" applyBorder="1" applyAlignment="1" applyProtection="1">
      <alignment horizontal="left" vertical="top"/>
    </xf>
    <xf numFmtId="0" fontId="2" fillId="0" borderId="76" xfId="0" applyFont="1" applyFill="1" applyBorder="1" applyAlignment="1" applyProtection="1">
      <alignment vertical="center"/>
    </xf>
    <xf numFmtId="0" fontId="5" fillId="0" borderId="114" xfId="0" applyFont="1" applyFill="1" applyBorder="1" applyAlignment="1" applyProtection="1">
      <alignment horizontal="center" vertical="center"/>
    </xf>
    <xf numFmtId="0" fontId="5" fillId="0" borderId="115" xfId="0" applyFont="1" applyFill="1" applyBorder="1" applyAlignment="1" applyProtection="1">
      <alignment horizontal="center" vertical="center"/>
    </xf>
    <xf numFmtId="0" fontId="5" fillId="0" borderId="111" xfId="0" applyFont="1" applyFill="1" applyBorder="1" applyAlignment="1" applyProtection="1">
      <alignment horizontal="center" vertical="center"/>
    </xf>
    <xf numFmtId="0" fontId="5" fillId="0" borderId="112" xfId="0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vertical="center"/>
    </xf>
    <xf numFmtId="0" fontId="2" fillId="0" borderId="117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110" xfId="0" applyFont="1" applyFill="1" applyBorder="1" applyAlignment="1" applyProtection="1">
      <alignment horizont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11" xfId="0" applyFont="1" applyFill="1" applyBorder="1" applyAlignment="1" applyProtection="1">
      <alignment horizontal="center"/>
    </xf>
    <xf numFmtId="0" fontId="2" fillId="0" borderId="22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2" fillId="0" borderId="107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</xf>
    <xf numFmtId="0" fontId="2" fillId="0" borderId="68" xfId="0" applyNumberFormat="1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/>
    </xf>
    <xf numFmtId="0" fontId="2" fillId="0" borderId="59" xfId="0" applyFont="1" applyFill="1" applyBorder="1" applyAlignment="1" applyProtection="1">
      <alignment horizontal="center"/>
    </xf>
    <xf numFmtId="0" fontId="2" fillId="0" borderId="118" xfId="0" applyFont="1" applyFill="1" applyBorder="1" applyAlignment="1" applyProtection="1">
      <alignment horizontal="center"/>
    </xf>
    <xf numFmtId="0" fontId="2" fillId="0" borderId="106" xfId="0" applyFont="1" applyFill="1" applyBorder="1" applyAlignment="1" applyProtection="1">
      <alignment horizontal="center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1" fillId="0" borderId="79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/>
    </xf>
    <xf numFmtId="0" fontId="3" fillId="0" borderId="23" xfId="0" applyFont="1" applyFill="1" applyBorder="1" applyAlignment="1" applyProtection="1">
      <alignment horizontal="center" vertical="top"/>
    </xf>
    <xf numFmtId="0" fontId="1" fillId="0" borderId="23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74" xfId="1" applyNumberFormat="1" applyFont="1" applyFill="1" applyBorder="1" applyAlignment="1" applyProtection="1">
      <alignment horizontal="left" vertical="center" wrapText="1" shrinkToFit="1"/>
      <protection locked="0"/>
    </xf>
    <xf numFmtId="164" fontId="1" fillId="0" borderId="27" xfId="1" applyNumberFormat="1" applyFont="1" applyFill="1" applyBorder="1" applyAlignment="1">
      <alignment horizontal="center" vertical="center"/>
    </xf>
    <xf numFmtId="0" fontId="3" fillId="4" borderId="51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4" borderId="53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4" borderId="59" xfId="0" applyFont="1" applyFill="1" applyBorder="1" applyAlignment="1" applyProtection="1">
      <alignment horizontal="center" vertical="center"/>
    </xf>
    <xf numFmtId="0" fontId="1" fillId="0" borderId="28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47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5" borderId="51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5" borderId="53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26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46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27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4" xfId="2" applyFont="1" applyBorder="1" applyAlignment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164" fontId="1" fillId="0" borderId="14" xfId="0" applyNumberFormat="1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vertical="top"/>
    </xf>
    <xf numFmtId="164" fontId="3" fillId="0" borderId="23" xfId="0" applyNumberFormat="1" applyFont="1" applyFill="1" applyBorder="1" applyAlignment="1" applyProtection="1">
      <alignment horizontal="center" vertical="center"/>
    </xf>
    <xf numFmtId="164" fontId="3" fillId="0" borderId="45" xfId="0" applyNumberFormat="1" applyFont="1" applyFill="1" applyBorder="1" applyAlignment="1" applyProtection="1">
      <alignment horizontal="center" vertical="center"/>
    </xf>
    <xf numFmtId="0" fontId="7" fillId="6" borderId="99" xfId="0" applyFont="1" applyFill="1" applyBorder="1" applyAlignment="1" applyProtection="1">
      <alignment horizontal="center" vertical="top"/>
    </xf>
    <xf numFmtId="0" fontId="1" fillId="0" borderId="50" xfId="0" applyFont="1" applyFill="1" applyBorder="1" applyAlignment="1" applyProtection="1">
      <alignment horizontal="center" vertical="center" wrapText="1"/>
    </xf>
    <xf numFmtId="0" fontId="6" fillId="0" borderId="52" xfId="0" applyFont="1" applyFill="1" applyBorder="1" applyAlignment="1" applyProtection="1">
      <alignment horizontal="center" vertical="top"/>
    </xf>
    <xf numFmtId="0" fontId="15" fillId="0" borderId="59" xfId="0" applyFont="1" applyFill="1" applyBorder="1" applyAlignment="1" applyProtection="1">
      <alignment horizontal="center" vertical="center"/>
    </xf>
    <xf numFmtId="0" fontId="15" fillId="0" borderId="50" xfId="0" applyFont="1" applyFill="1" applyBorder="1" applyAlignment="1" applyProtection="1">
      <alignment horizontal="center" vertical="top"/>
    </xf>
    <xf numFmtId="0" fontId="1" fillId="0" borderId="50" xfId="1" applyNumberFormat="1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0" fontId="15" fillId="0" borderId="50" xfId="0" applyFont="1" applyFill="1" applyBorder="1" applyAlignment="1" applyProtection="1">
      <alignment horizontal="center" vertical="center"/>
    </xf>
    <xf numFmtId="0" fontId="15" fillId="0" borderId="53" xfId="0" applyFont="1" applyFill="1" applyBorder="1" applyAlignment="1" applyProtection="1">
      <alignment horizontal="center" vertical="center"/>
    </xf>
    <xf numFmtId="0" fontId="15" fillId="0" borderId="51" xfId="0" applyFont="1" applyFill="1" applyBorder="1" applyAlignment="1" applyProtection="1">
      <alignment horizontal="center" vertical="center"/>
    </xf>
    <xf numFmtId="0" fontId="15" fillId="0" borderId="52" xfId="0" applyFont="1" applyFill="1" applyBorder="1" applyAlignment="1" applyProtection="1">
      <alignment horizontal="center" vertical="center"/>
    </xf>
    <xf numFmtId="0" fontId="15" fillId="0" borderId="61" xfId="0" applyFont="1" applyFill="1" applyBorder="1" applyAlignment="1" applyProtection="1">
      <alignment horizontal="center" vertical="center"/>
    </xf>
    <xf numFmtId="0" fontId="1" fillId="0" borderId="50" xfId="0" applyFont="1" applyFill="1" applyBorder="1" applyAlignment="1" applyProtection="1">
      <alignment vertical="center"/>
    </xf>
    <xf numFmtId="0" fontId="1" fillId="0" borderId="52" xfId="0" applyFont="1" applyFill="1" applyBorder="1" applyAlignment="1" applyProtection="1">
      <alignment horizontal="center" vertical="center"/>
    </xf>
    <xf numFmtId="0" fontId="30" fillId="2" borderId="0" xfId="1" applyFont="1" applyFill="1" applyBorder="1" applyAlignment="1" applyProtection="1">
      <alignment horizontal="center" vertical="top"/>
      <protection locked="0"/>
    </xf>
    <xf numFmtId="0" fontId="27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top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49" fontId="9" fillId="2" borderId="48" xfId="1" applyNumberFormat="1" applyFont="1" applyFill="1" applyBorder="1" applyAlignment="1" applyProtection="1">
      <alignment horizontal="center" vertical="center"/>
      <protection locked="0"/>
    </xf>
    <xf numFmtId="0" fontId="9" fillId="2" borderId="48" xfId="1" applyNumberFormat="1" applyFont="1" applyFill="1" applyBorder="1" applyAlignment="1" applyProtection="1">
      <alignment horizontal="left" vertical="center"/>
      <protection locked="0"/>
    </xf>
    <xf numFmtId="49" fontId="12" fillId="2" borderId="48" xfId="1" applyNumberFormat="1" applyFont="1" applyFill="1" applyBorder="1" applyAlignment="1" applyProtection="1">
      <alignment horizontal="left" vertical="center"/>
      <protection locked="0"/>
    </xf>
    <xf numFmtId="0" fontId="32" fillId="2" borderId="0" xfId="1" applyFont="1" applyFill="1" applyBorder="1" applyAlignment="1" applyProtection="1">
      <alignment horizontal="left" vertical="center"/>
      <protection locked="0"/>
    </xf>
    <xf numFmtId="49" fontId="23" fillId="2" borderId="48" xfId="1" applyNumberFormat="1" applyFont="1" applyFill="1" applyBorder="1" applyAlignment="1" applyProtection="1">
      <alignment horizontal="left" vertical="center"/>
      <protection locked="0"/>
    </xf>
    <xf numFmtId="0" fontId="27" fillId="2" borderId="0" xfId="1" applyFont="1" applyFill="1" applyBorder="1" applyAlignment="1" applyProtection="1">
      <alignment horizontal="left" vertical="center"/>
      <protection locked="0"/>
    </xf>
    <xf numFmtId="0" fontId="24" fillId="2" borderId="48" xfId="1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1" applyFont="1" applyAlignment="1" applyProtection="1">
      <alignment horizontal="left" vertical="top"/>
      <protection locked="0"/>
    </xf>
    <xf numFmtId="14" fontId="12" fillId="2" borderId="48" xfId="1" applyNumberFormat="1" applyFont="1" applyFill="1" applyBorder="1" applyAlignment="1" applyProtection="1">
      <alignment horizontal="left" vertical="center"/>
      <protection locked="0"/>
    </xf>
    <xf numFmtId="0" fontId="12" fillId="2" borderId="48" xfId="1" applyNumberFormat="1" applyFont="1" applyFill="1" applyBorder="1" applyAlignment="1" applyProtection="1">
      <alignment horizontal="left" vertical="center"/>
      <protection locked="0"/>
    </xf>
    <xf numFmtId="0" fontId="23" fillId="2" borderId="0" xfId="1" applyFont="1" applyFill="1" applyBorder="1" applyAlignment="1" applyProtection="1">
      <alignment horizontal="right" vertical="center"/>
      <protection locked="0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top" wrapText="1"/>
    </xf>
    <xf numFmtId="0" fontId="4" fillId="0" borderId="40" xfId="0" applyFont="1" applyFill="1" applyBorder="1" applyAlignment="1" applyProtection="1">
      <alignment horizontal="right" vertical="top" textRotation="90" wrapText="1"/>
    </xf>
    <xf numFmtId="0" fontId="4" fillId="0" borderId="41" xfId="0" applyFont="1" applyFill="1" applyBorder="1" applyAlignment="1" applyProtection="1">
      <alignment horizontal="right" vertical="top" textRotation="90" wrapText="1"/>
    </xf>
    <xf numFmtId="0" fontId="4" fillId="0" borderId="42" xfId="0" applyFont="1" applyFill="1" applyBorder="1" applyAlignment="1" applyProtection="1">
      <alignment horizontal="right" vertical="top" textRotation="90" wrapText="1"/>
    </xf>
    <xf numFmtId="0" fontId="4" fillId="0" borderId="4" xfId="0" applyFont="1" applyFill="1" applyBorder="1" applyAlignment="1" applyProtection="1">
      <alignment horizontal="right" vertical="top" textRotation="90" wrapText="1"/>
    </xf>
    <xf numFmtId="0" fontId="4" fillId="0" borderId="43" xfId="0" applyFont="1" applyFill="1" applyBorder="1" applyAlignment="1" applyProtection="1">
      <alignment horizontal="right" vertical="top" textRotation="90" wrapText="1"/>
    </xf>
    <xf numFmtId="0" fontId="4" fillId="0" borderId="44" xfId="0" applyFont="1" applyFill="1" applyBorder="1" applyAlignment="1" applyProtection="1">
      <alignment horizontal="right" vertical="top" textRotation="90" wrapText="1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 textRotation="90"/>
    </xf>
    <xf numFmtId="0" fontId="2" fillId="0" borderId="24" xfId="0" applyFont="1" applyFill="1" applyBorder="1" applyAlignment="1" applyProtection="1">
      <alignment horizontal="center" vertical="center" textRotation="90"/>
    </xf>
    <xf numFmtId="0" fontId="4" fillId="0" borderId="32" xfId="0" applyFont="1" applyFill="1" applyBorder="1" applyAlignment="1" applyProtection="1">
      <alignment horizontal="center" vertical="center" textRotation="90"/>
    </xf>
    <xf numFmtId="0" fontId="4" fillId="0" borderId="24" xfId="0" applyFont="1" applyFill="1" applyBorder="1" applyAlignment="1" applyProtection="1">
      <alignment horizontal="center" vertical="center" textRotation="90"/>
    </xf>
    <xf numFmtId="0" fontId="4" fillId="0" borderId="35" xfId="0" applyFont="1" applyFill="1" applyBorder="1" applyAlignment="1" applyProtection="1">
      <alignment horizontal="center" vertical="center" textRotation="90"/>
    </xf>
    <xf numFmtId="0" fontId="4" fillId="0" borderId="25" xfId="0" applyFont="1" applyFill="1" applyBorder="1" applyAlignment="1" applyProtection="1">
      <alignment horizontal="center" vertical="center" textRotation="90"/>
    </xf>
    <xf numFmtId="0" fontId="4" fillId="0" borderId="36" xfId="0" applyFont="1" applyFill="1" applyBorder="1" applyAlignment="1" applyProtection="1">
      <alignment horizontal="center" vertical="center" textRotation="90" wrapText="1"/>
    </xf>
    <xf numFmtId="0" fontId="4" fillId="0" borderId="3" xfId="0" applyFont="1" applyFill="1" applyBorder="1" applyAlignment="1" applyProtection="1">
      <alignment horizontal="center" vertical="center" textRotation="90" wrapText="1"/>
    </xf>
    <xf numFmtId="0" fontId="4" fillId="0" borderId="37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center" textRotation="90" wrapText="1"/>
    </xf>
    <xf numFmtId="0" fontId="4" fillId="0" borderId="33" xfId="0" applyFont="1" applyFill="1" applyBorder="1" applyAlignment="1" applyProtection="1">
      <alignment horizontal="center" vertical="center" wrapText="1" shrinkToFit="1"/>
    </xf>
    <xf numFmtId="0" fontId="5" fillId="0" borderId="29" xfId="0" applyFont="1" applyFill="1" applyBorder="1" applyAlignment="1" applyProtection="1">
      <alignment horizontal="center" vertical="top"/>
    </xf>
    <xf numFmtId="0" fontId="5" fillId="0" borderId="108" xfId="0" applyFont="1" applyFill="1" applyBorder="1" applyAlignment="1" applyProtection="1">
      <alignment horizontal="center" vertical="top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 textRotation="90"/>
    </xf>
    <xf numFmtId="0" fontId="2" fillId="0" borderId="113" xfId="0" applyFont="1" applyFill="1" applyBorder="1" applyAlignment="1" applyProtection="1">
      <alignment horizontal="center" vertical="center" textRotation="90"/>
    </xf>
    <xf numFmtId="0" fontId="4" fillId="0" borderId="35" xfId="0" applyFont="1" applyFill="1" applyBorder="1" applyAlignment="1" applyProtection="1">
      <alignment horizontal="center" vertical="center" textRotation="90" wrapText="1"/>
    </xf>
    <xf numFmtId="0" fontId="4" fillId="0" borderId="25" xfId="0" applyFont="1" applyFill="1" applyBorder="1" applyAlignment="1" applyProtection="1">
      <alignment horizontal="center" vertical="center" textRotation="90" wrapText="1"/>
    </xf>
    <xf numFmtId="0" fontId="5" fillId="0" borderId="30" xfId="0" applyFont="1" applyFill="1" applyBorder="1" applyAlignment="1" applyProtection="1">
      <alignment horizontal="center" vertical="top"/>
    </xf>
    <xf numFmtId="0" fontId="5" fillId="0" borderId="109" xfId="0" applyFont="1" applyFill="1" applyBorder="1" applyAlignment="1" applyProtection="1">
      <alignment horizontal="center" vertical="top"/>
    </xf>
    <xf numFmtId="0" fontId="5" fillId="0" borderId="96" xfId="0" applyFont="1" applyFill="1" applyBorder="1" applyAlignment="1" applyProtection="1">
      <alignment horizontal="center" vertical="center"/>
    </xf>
    <xf numFmtId="0" fontId="5" fillId="0" borderId="11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93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top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75" xfId="0" applyFont="1" applyFill="1" applyBorder="1" applyAlignment="1" applyProtection="1">
      <alignment horizontal="center" vertical="center" textRotation="90"/>
    </xf>
    <xf numFmtId="0" fontId="3" fillId="0" borderId="30" xfId="0" applyFont="1" applyFill="1" applyBorder="1" applyAlignment="1" applyProtection="1">
      <alignment horizontal="center" vertical="center" textRotation="90"/>
    </xf>
    <xf numFmtId="0" fontId="3" fillId="0" borderId="76" xfId="0" applyFont="1" applyFill="1" applyBorder="1" applyAlignment="1" applyProtection="1">
      <alignment horizontal="center" vertical="center" textRotation="90"/>
    </xf>
    <xf numFmtId="0" fontId="3" fillId="0" borderId="85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87" xfId="0" applyFont="1" applyFill="1" applyBorder="1" applyAlignment="1" applyProtection="1">
      <alignment horizontal="center" vertical="top" wrapText="1"/>
    </xf>
    <xf numFmtId="0" fontId="3" fillId="0" borderId="84" xfId="0" applyFont="1" applyFill="1" applyBorder="1" applyAlignment="1" applyProtection="1">
      <alignment horizontal="center" vertical="top" wrapText="1"/>
    </xf>
    <xf numFmtId="0" fontId="3" fillId="0" borderId="86" xfId="0" applyFont="1" applyFill="1" applyBorder="1" applyAlignment="1" applyProtection="1">
      <alignment horizontal="center" vertical="top" wrapText="1"/>
    </xf>
    <xf numFmtId="0" fontId="3" fillId="0" borderId="8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69" xfId="0" applyFont="1" applyFill="1" applyBorder="1" applyAlignment="1" applyProtection="1">
      <alignment horizontal="center" vertical="top" wrapText="1"/>
    </xf>
    <xf numFmtId="0" fontId="3" fillId="0" borderId="58" xfId="0" applyFont="1" applyFill="1" applyBorder="1" applyAlignment="1" applyProtection="1">
      <alignment horizontal="center" vertical="top" wrapText="1"/>
    </xf>
    <xf numFmtId="0" fontId="3" fillId="0" borderId="62" xfId="0" applyFont="1" applyFill="1" applyBorder="1" applyAlignment="1" applyProtection="1">
      <alignment horizontal="center" vertical="top" wrapText="1"/>
    </xf>
    <xf numFmtId="0" fontId="3" fillId="0" borderId="70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4" fillId="0" borderId="88" xfId="0" applyFont="1" applyFill="1" applyBorder="1" applyAlignment="1" applyProtection="1">
      <alignment horizontal="center" vertical="top"/>
    </xf>
    <xf numFmtId="0" fontId="4" fillId="0" borderId="89" xfId="0" applyFont="1" applyFill="1" applyBorder="1" applyAlignment="1" applyProtection="1">
      <alignment horizontal="center" vertical="top"/>
    </xf>
    <xf numFmtId="0" fontId="4" fillId="0" borderId="31" xfId="0" applyFont="1" applyFill="1" applyBorder="1" applyAlignment="1" applyProtection="1">
      <alignment horizontal="center" vertical="top"/>
    </xf>
    <xf numFmtId="0" fontId="4" fillId="0" borderId="54" xfId="0" applyFont="1" applyFill="1" applyBorder="1" applyAlignment="1" applyProtection="1">
      <alignment horizontal="center" vertical="top"/>
    </xf>
    <xf numFmtId="0" fontId="4" fillId="0" borderId="55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center" textRotation="90" wrapText="1"/>
    </xf>
    <xf numFmtId="0" fontId="3" fillId="0" borderId="27" xfId="0" applyFont="1" applyFill="1" applyBorder="1" applyAlignment="1" applyProtection="1">
      <alignment horizontal="center" vertical="center" textRotation="90" wrapText="1"/>
    </xf>
    <xf numFmtId="0" fontId="3" fillId="0" borderId="45" xfId="0" applyFont="1" applyFill="1" applyBorder="1" applyAlignment="1" applyProtection="1">
      <alignment horizontal="center" vertical="center" textRotation="90" wrapText="1"/>
    </xf>
    <xf numFmtId="0" fontId="3" fillId="0" borderId="79" xfId="0" applyFont="1" applyFill="1" applyBorder="1" applyAlignment="1" applyProtection="1">
      <alignment horizontal="center" vertical="center" textRotation="90" wrapText="1"/>
    </xf>
    <xf numFmtId="0" fontId="1" fillId="0" borderId="63" xfId="0" applyFont="1" applyFill="1" applyBorder="1" applyAlignment="1" applyProtection="1">
      <alignment horizontal="center" vertical="center"/>
    </xf>
    <xf numFmtId="0" fontId="1" fillId="0" borderId="65" xfId="0" applyFont="1" applyFill="1" applyBorder="1" applyAlignment="1" applyProtection="1">
      <alignment horizontal="center" vertical="center"/>
    </xf>
    <xf numFmtId="0" fontId="3" fillId="0" borderId="87" xfId="0" applyFont="1" applyFill="1" applyBorder="1" applyAlignment="1" applyProtection="1">
      <alignment horizontal="center" vertical="center" wrapText="1"/>
    </xf>
    <xf numFmtId="0" fontId="3" fillId="0" borderId="84" xfId="0" applyFont="1" applyFill="1" applyBorder="1" applyAlignment="1" applyProtection="1">
      <alignment horizontal="center" vertical="center" wrapText="1"/>
    </xf>
    <xf numFmtId="0" fontId="3" fillId="0" borderId="86" xfId="0" applyFont="1" applyFill="1" applyBorder="1" applyAlignment="1" applyProtection="1">
      <alignment horizontal="center" vertical="center" wrapText="1"/>
    </xf>
    <xf numFmtId="0" fontId="3" fillId="0" borderId="8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8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1" fillId="0" borderId="79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2" xfId="0" applyFont="1" applyFill="1" applyBorder="1" applyAlignment="1" applyProtection="1">
      <alignment horizontal="center" vertical="top"/>
    </xf>
    <xf numFmtId="0" fontId="4" fillId="0" borderId="46" xfId="0" applyFont="1" applyFill="1" applyBorder="1" applyAlignment="1" applyProtection="1">
      <alignment horizontal="center" vertical="top" wrapText="1"/>
    </xf>
    <xf numFmtId="0" fontId="4" fillId="0" borderId="48" xfId="0" applyFont="1" applyFill="1" applyBorder="1" applyAlignment="1" applyProtection="1">
      <alignment horizontal="center" vertical="top" wrapText="1"/>
    </xf>
    <xf numFmtId="0" fontId="4" fillId="0" borderId="49" xfId="0" applyFont="1" applyFill="1" applyBorder="1" applyAlignment="1" applyProtection="1">
      <alignment horizontal="center" vertical="top" wrapText="1"/>
    </xf>
    <xf numFmtId="0" fontId="3" fillId="0" borderId="90" xfId="0" applyFont="1" applyFill="1" applyBorder="1" applyAlignment="1" applyProtection="1">
      <alignment horizontal="center" vertical="center" textRotation="90"/>
    </xf>
    <xf numFmtId="0" fontId="3" fillId="0" borderId="65" xfId="0" applyFont="1" applyFill="1" applyBorder="1" applyAlignment="1" applyProtection="1">
      <alignment horizontal="center" vertical="center" textRotation="90"/>
    </xf>
    <xf numFmtId="0" fontId="3" fillId="0" borderId="67" xfId="0" applyFont="1" applyFill="1" applyBorder="1" applyAlignment="1" applyProtection="1">
      <alignment horizontal="center" vertical="center" textRotation="90"/>
    </xf>
    <xf numFmtId="0" fontId="3" fillId="0" borderId="84" xfId="0" applyFont="1" applyFill="1" applyBorder="1" applyAlignment="1" applyProtection="1">
      <alignment horizontal="center" textRotation="90"/>
    </xf>
    <xf numFmtId="0" fontId="3" fillId="0" borderId="0" xfId="0" applyFont="1" applyFill="1" applyBorder="1" applyAlignment="1" applyProtection="1">
      <alignment horizontal="center" textRotation="90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90" xfId="0" applyFont="1" applyFill="1" applyBorder="1" applyAlignment="1" applyProtection="1">
      <alignment horizontal="center" vertical="center" wrapText="1"/>
    </xf>
    <xf numFmtId="0" fontId="3" fillId="0" borderId="92" xfId="0" applyFont="1" applyFill="1" applyBorder="1" applyAlignment="1" applyProtection="1">
      <alignment horizontal="center" vertical="center" wrapText="1"/>
    </xf>
    <xf numFmtId="0" fontId="3" fillId="0" borderId="91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92" xfId="0" applyFont="1" applyFill="1" applyBorder="1" applyAlignment="1" applyProtection="1">
      <alignment horizontal="center" vertical="top"/>
    </xf>
    <xf numFmtId="0" fontId="3" fillId="0" borderId="101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 wrapText="1"/>
    </xf>
    <xf numFmtId="0" fontId="3" fillId="0" borderId="23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center" textRotation="90"/>
    </xf>
    <xf numFmtId="0" fontId="3" fillId="0" borderId="27" xfId="0" applyFont="1" applyFill="1" applyBorder="1" applyAlignment="1" applyProtection="1">
      <alignment horizontal="center" vertical="center" textRotation="90"/>
    </xf>
    <xf numFmtId="0" fontId="3" fillId="0" borderId="23" xfId="0" applyFont="1" applyFill="1" applyBorder="1" applyAlignment="1" applyProtection="1">
      <alignment horizontal="center" vertical="center" textRotation="90" wrapText="1"/>
    </xf>
    <xf numFmtId="0" fontId="3" fillId="0" borderId="74" xfId="0" applyFont="1" applyFill="1" applyBorder="1" applyAlignment="1" applyProtection="1">
      <alignment horizontal="center" vertical="center" textRotation="90" wrapText="1"/>
    </xf>
    <xf numFmtId="0" fontId="3" fillId="0" borderId="20" xfId="0" applyFont="1" applyFill="1" applyBorder="1" applyAlignment="1" applyProtection="1">
      <alignment horizontal="center" vertical="top"/>
    </xf>
    <xf numFmtId="0" fontId="3" fillId="0" borderId="82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0" fontId="3" fillId="0" borderId="23" xfId="0" applyFont="1" applyFill="1" applyBorder="1" applyAlignment="1" applyProtection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0" fontId="7" fillId="6" borderId="52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2" xr:uid="{00000000-0005-0000-0000-000001000000}"/>
    <cellStyle name="Обычный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" y="47625"/>
          <a:ext cx="859155" cy="935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</sheetPr>
  <dimension ref="A1:BJ58"/>
  <sheetViews>
    <sheetView view="pageBreakPreview" zoomScale="70" zoomScaleNormal="70" zoomScaleSheetLayoutView="70" workbookViewId="0">
      <selection activeCell="S32" sqref="S32"/>
    </sheetView>
  </sheetViews>
  <sheetFormatPr defaultColWidth="11.42578125" defaultRowHeight="13.5" customHeight="1" x14ac:dyDescent="0.15"/>
  <cols>
    <col min="1" max="3" width="2.5703125" style="135" customWidth="1"/>
    <col min="4" max="4" width="8.140625" style="135" customWidth="1"/>
    <col min="5" max="33" width="2.5703125" style="135" customWidth="1"/>
    <col min="34" max="34" width="7" style="135" customWidth="1"/>
    <col min="35" max="47" width="2.5703125" style="135" customWidth="1"/>
    <col min="48" max="48" width="1.42578125" style="135" customWidth="1"/>
    <col min="49" max="49" width="2.28515625" style="135" customWidth="1"/>
    <col min="50" max="50" width="1.85546875" style="135" customWidth="1"/>
    <col min="51" max="51" width="2.42578125" style="135" customWidth="1"/>
    <col min="52" max="52" width="2.140625" style="135" customWidth="1"/>
    <col min="53" max="54" width="2.28515625" style="135" customWidth="1"/>
    <col min="55" max="55" width="1.85546875" style="135" customWidth="1"/>
    <col min="56" max="56" width="1.42578125" style="135" customWidth="1"/>
    <col min="57" max="57" width="2.28515625" style="135" customWidth="1"/>
    <col min="58" max="58" width="1.7109375" style="135" customWidth="1"/>
    <col min="59" max="59" width="0.85546875" style="135" customWidth="1"/>
    <col min="60" max="60" width="1.5703125" style="135" customWidth="1"/>
    <col min="61" max="61" width="1.42578125" style="135" customWidth="1"/>
    <col min="62" max="62" width="0.7109375" style="135" customWidth="1"/>
    <col min="63" max="256" width="11.42578125" style="135"/>
    <col min="257" max="259" width="2.5703125" style="135" customWidth="1"/>
    <col min="260" max="260" width="8.140625" style="135" customWidth="1"/>
    <col min="261" max="289" width="2.5703125" style="135" customWidth="1"/>
    <col min="290" max="290" width="7" style="135" customWidth="1"/>
    <col min="291" max="303" width="2.5703125" style="135" customWidth="1"/>
    <col min="304" max="304" width="1.42578125" style="135" customWidth="1"/>
    <col min="305" max="305" width="2.28515625" style="135" customWidth="1"/>
    <col min="306" max="306" width="1.85546875" style="135" customWidth="1"/>
    <col min="307" max="307" width="2.42578125" style="135" customWidth="1"/>
    <col min="308" max="308" width="2.140625" style="135" customWidth="1"/>
    <col min="309" max="310" width="2.28515625" style="135" customWidth="1"/>
    <col min="311" max="311" width="1.85546875" style="135" customWidth="1"/>
    <col min="312" max="312" width="1.42578125" style="135" customWidth="1"/>
    <col min="313" max="313" width="2.28515625" style="135" customWidth="1"/>
    <col min="314" max="314" width="1.7109375" style="135" customWidth="1"/>
    <col min="315" max="315" width="0.85546875" style="135" customWidth="1"/>
    <col min="316" max="316" width="1.5703125" style="135" customWidth="1"/>
    <col min="317" max="317" width="1.42578125" style="135" customWidth="1"/>
    <col min="318" max="318" width="0.7109375" style="135" customWidth="1"/>
    <col min="319" max="512" width="11.42578125" style="135"/>
    <col min="513" max="515" width="2.5703125" style="135" customWidth="1"/>
    <col min="516" max="516" width="8.140625" style="135" customWidth="1"/>
    <col min="517" max="545" width="2.5703125" style="135" customWidth="1"/>
    <col min="546" max="546" width="7" style="135" customWidth="1"/>
    <col min="547" max="559" width="2.5703125" style="135" customWidth="1"/>
    <col min="560" max="560" width="1.42578125" style="135" customWidth="1"/>
    <col min="561" max="561" width="2.28515625" style="135" customWidth="1"/>
    <col min="562" max="562" width="1.85546875" style="135" customWidth="1"/>
    <col min="563" max="563" width="2.42578125" style="135" customWidth="1"/>
    <col min="564" max="564" width="2.140625" style="135" customWidth="1"/>
    <col min="565" max="566" width="2.28515625" style="135" customWidth="1"/>
    <col min="567" max="567" width="1.85546875" style="135" customWidth="1"/>
    <col min="568" max="568" width="1.42578125" style="135" customWidth="1"/>
    <col min="569" max="569" width="2.28515625" style="135" customWidth="1"/>
    <col min="570" max="570" width="1.7109375" style="135" customWidth="1"/>
    <col min="571" max="571" width="0.85546875" style="135" customWidth="1"/>
    <col min="572" max="572" width="1.5703125" style="135" customWidth="1"/>
    <col min="573" max="573" width="1.42578125" style="135" customWidth="1"/>
    <col min="574" max="574" width="0.7109375" style="135" customWidth="1"/>
    <col min="575" max="768" width="11.42578125" style="135"/>
    <col min="769" max="771" width="2.5703125" style="135" customWidth="1"/>
    <col min="772" max="772" width="8.140625" style="135" customWidth="1"/>
    <col min="773" max="801" width="2.5703125" style="135" customWidth="1"/>
    <col min="802" max="802" width="7" style="135" customWidth="1"/>
    <col min="803" max="815" width="2.5703125" style="135" customWidth="1"/>
    <col min="816" max="816" width="1.42578125" style="135" customWidth="1"/>
    <col min="817" max="817" width="2.28515625" style="135" customWidth="1"/>
    <col min="818" max="818" width="1.85546875" style="135" customWidth="1"/>
    <col min="819" max="819" width="2.42578125" style="135" customWidth="1"/>
    <col min="820" max="820" width="2.140625" style="135" customWidth="1"/>
    <col min="821" max="822" width="2.28515625" style="135" customWidth="1"/>
    <col min="823" max="823" width="1.85546875" style="135" customWidth="1"/>
    <col min="824" max="824" width="1.42578125" style="135" customWidth="1"/>
    <col min="825" max="825" width="2.28515625" style="135" customWidth="1"/>
    <col min="826" max="826" width="1.7109375" style="135" customWidth="1"/>
    <col min="827" max="827" width="0.85546875" style="135" customWidth="1"/>
    <col min="828" max="828" width="1.5703125" style="135" customWidth="1"/>
    <col min="829" max="829" width="1.42578125" style="135" customWidth="1"/>
    <col min="830" max="830" width="0.7109375" style="135" customWidth="1"/>
    <col min="831" max="1024" width="11.42578125" style="135"/>
    <col min="1025" max="1027" width="2.5703125" style="135" customWidth="1"/>
    <col min="1028" max="1028" width="8.140625" style="135" customWidth="1"/>
    <col min="1029" max="1057" width="2.5703125" style="135" customWidth="1"/>
    <col min="1058" max="1058" width="7" style="135" customWidth="1"/>
    <col min="1059" max="1071" width="2.5703125" style="135" customWidth="1"/>
    <col min="1072" max="1072" width="1.42578125" style="135" customWidth="1"/>
    <col min="1073" max="1073" width="2.28515625" style="135" customWidth="1"/>
    <col min="1074" max="1074" width="1.85546875" style="135" customWidth="1"/>
    <col min="1075" max="1075" width="2.42578125" style="135" customWidth="1"/>
    <col min="1076" max="1076" width="2.140625" style="135" customWidth="1"/>
    <col min="1077" max="1078" width="2.28515625" style="135" customWidth="1"/>
    <col min="1079" max="1079" width="1.85546875" style="135" customWidth="1"/>
    <col min="1080" max="1080" width="1.42578125" style="135" customWidth="1"/>
    <col min="1081" max="1081" width="2.28515625" style="135" customWidth="1"/>
    <col min="1082" max="1082" width="1.7109375" style="135" customWidth="1"/>
    <col min="1083" max="1083" width="0.85546875" style="135" customWidth="1"/>
    <col min="1084" max="1084" width="1.5703125" style="135" customWidth="1"/>
    <col min="1085" max="1085" width="1.42578125" style="135" customWidth="1"/>
    <col min="1086" max="1086" width="0.7109375" style="135" customWidth="1"/>
    <col min="1087" max="1280" width="11.42578125" style="135"/>
    <col min="1281" max="1283" width="2.5703125" style="135" customWidth="1"/>
    <col min="1284" max="1284" width="8.140625" style="135" customWidth="1"/>
    <col min="1285" max="1313" width="2.5703125" style="135" customWidth="1"/>
    <col min="1314" max="1314" width="7" style="135" customWidth="1"/>
    <col min="1315" max="1327" width="2.5703125" style="135" customWidth="1"/>
    <col min="1328" max="1328" width="1.42578125" style="135" customWidth="1"/>
    <col min="1329" max="1329" width="2.28515625" style="135" customWidth="1"/>
    <col min="1330" max="1330" width="1.85546875" style="135" customWidth="1"/>
    <col min="1331" max="1331" width="2.42578125" style="135" customWidth="1"/>
    <col min="1332" max="1332" width="2.140625" style="135" customWidth="1"/>
    <col min="1333" max="1334" width="2.28515625" style="135" customWidth="1"/>
    <col min="1335" max="1335" width="1.85546875" style="135" customWidth="1"/>
    <col min="1336" max="1336" width="1.42578125" style="135" customWidth="1"/>
    <col min="1337" max="1337" width="2.28515625" style="135" customWidth="1"/>
    <col min="1338" max="1338" width="1.7109375" style="135" customWidth="1"/>
    <col min="1339" max="1339" width="0.85546875" style="135" customWidth="1"/>
    <col min="1340" max="1340" width="1.5703125" style="135" customWidth="1"/>
    <col min="1341" max="1341" width="1.42578125" style="135" customWidth="1"/>
    <col min="1342" max="1342" width="0.7109375" style="135" customWidth="1"/>
    <col min="1343" max="1536" width="11.42578125" style="135"/>
    <col min="1537" max="1539" width="2.5703125" style="135" customWidth="1"/>
    <col min="1540" max="1540" width="8.140625" style="135" customWidth="1"/>
    <col min="1541" max="1569" width="2.5703125" style="135" customWidth="1"/>
    <col min="1570" max="1570" width="7" style="135" customWidth="1"/>
    <col min="1571" max="1583" width="2.5703125" style="135" customWidth="1"/>
    <col min="1584" max="1584" width="1.42578125" style="135" customWidth="1"/>
    <col min="1585" max="1585" width="2.28515625" style="135" customWidth="1"/>
    <col min="1586" max="1586" width="1.85546875" style="135" customWidth="1"/>
    <col min="1587" max="1587" width="2.42578125" style="135" customWidth="1"/>
    <col min="1588" max="1588" width="2.140625" style="135" customWidth="1"/>
    <col min="1589" max="1590" width="2.28515625" style="135" customWidth="1"/>
    <col min="1591" max="1591" width="1.85546875" style="135" customWidth="1"/>
    <col min="1592" max="1592" width="1.42578125" style="135" customWidth="1"/>
    <col min="1593" max="1593" width="2.28515625" style="135" customWidth="1"/>
    <col min="1594" max="1594" width="1.7109375" style="135" customWidth="1"/>
    <col min="1595" max="1595" width="0.85546875" style="135" customWidth="1"/>
    <col min="1596" max="1596" width="1.5703125" style="135" customWidth="1"/>
    <col min="1597" max="1597" width="1.42578125" style="135" customWidth="1"/>
    <col min="1598" max="1598" width="0.7109375" style="135" customWidth="1"/>
    <col min="1599" max="1792" width="11.42578125" style="135"/>
    <col min="1793" max="1795" width="2.5703125" style="135" customWidth="1"/>
    <col min="1796" max="1796" width="8.140625" style="135" customWidth="1"/>
    <col min="1797" max="1825" width="2.5703125" style="135" customWidth="1"/>
    <col min="1826" max="1826" width="7" style="135" customWidth="1"/>
    <col min="1827" max="1839" width="2.5703125" style="135" customWidth="1"/>
    <col min="1840" max="1840" width="1.42578125" style="135" customWidth="1"/>
    <col min="1841" max="1841" width="2.28515625" style="135" customWidth="1"/>
    <col min="1842" max="1842" width="1.85546875" style="135" customWidth="1"/>
    <col min="1843" max="1843" width="2.42578125" style="135" customWidth="1"/>
    <col min="1844" max="1844" width="2.140625" style="135" customWidth="1"/>
    <col min="1845" max="1846" width="2.28515625" style="135" customWidth="1"/>
    <col min="1847" max="1847" width="1.85546875" style="135" customWidth="1"/>
    <col min="1848" max="1848" width="1.42578125" style="135" customWidth="1"/>
    <col min="1849" max="1849" width="2.28515625" style="135" customWidth="1"/>
    <col min="1850" max="1850" width="1.7109375" style="135" customWidth="1"/>
    <col min="1851" max="1851" width="0.85546875" style="135" customWidth="1"/>
    <col min="1852" max="1852" width="1.5703125" style="135" customWidth="1"/>
    <col min="1853" max="1853" width="1.42578125" style="135" customWidth="1"/>
    <col min="1854" max="1854" width="0.7109375" style="135" customWidth="1"/>
    <col min="1855" max="2048" width="11.42578125" style="135"/>
    <col min="2049" max="2051" width="2.5703125" style="135" customWidth="1"/>
    <col min="2052" max="2052" width="8.140625" style="135" customWidth="1"/>
    <col min="2053" max="2081" width="2.5703125" style="135" customWidth="1"/>
    <col min="2082" max="2082" width="7" style="135" customWidth="1"/>
    <col min="2083" max="2095" width="2.5703125" style="135" customWidth="1"/>
    <col min="2096" max="2096" width="1.42578125" style="135" customWidth="1"/>
    <col min="2097" max="2097" width="2.28515625" style="135" customWidth="1"/>
    <col min="2098" max="2098" width="1.85546875" style="135" customWidth="1"/>
    <col min="2099" max="2099" width="2.42578125" style="135" customWidth="1"/>
    <col min="2100" max="2100" width="2.140625" style="135" customWidth="1"/>
    <col min="2101" max="2102" width="2.28515625" style="135" customWidth="1"/>
    <col min="2103" max="2103" width="1.85546875" style="135" customWidth="1"/>
    <col min="2104" max="2104" width="1.42578125" style="135" customWidth="1"/>
    <col min="2105" max="2105" width="2.28515625" style="135" customWidth="1"/>
    <col min="2106" max="2106" width="1.7109375" style="135" customWidth="1"/>
    <col min="2107" max="2107" width="0.85546875" style="135" customWidth="1"/>
    <col min="2108" max="2108" width="1.5703125" style="135" customWidth="1"/>
    <col min="2109" max="2109" width="1.42578125" style="135" customWidth="1"/>
    <col min="2110" max="2110" width="0.7109375" style="135" customWidth="1"/>
    <col min="2111" max="2304" width="11.42578125" style="135"/>
    <col min="2305" max="2307" width="2.5703125" style="135" customWidth="1"/>
    <col min="2308" max="2308" width="8.140625" style="135" customWidth="1"/>
    <col min="2309" max="2337" width="2.5703125" style="135" customWidth="1"/>
    <col min="2338" max="2338" width="7" style="135" customWidth="1"/>
    <col min="2339" max="2351" width="2.5703125" style="135" customWidth="1"/>
    <col min="2352" max="2352" width="1.42578125" style="135" customWidth="1"/>
    <col min="2353" max="2353" width="2.28515625" style="135" customWidth="1"/>
    <col min="2354" max="2354" width="1.85546875" style="135" customWidth="1"/>
    <col min="2355" max="2355" width="2.42578125" style="135" customWidth="1"/>
    <col min="2356" max="2356" width="2.140625" style="135" customWidth="1"/>
    <col min="2357" max="2358" width="2.28515625" style="135" customWidth="1"/>
    <col min="2359" max="2359" width="1.85546875" style="135" customWidth="1"/>
    <col min="2360" max="2360" width="1.42578125" style="135" customWidth="1"/>
    <col min="2361" max="2361" width="2.28515625" style="135" customWidth="1"/>
    <col min="2362" max="2362" width="1.7109375" style="135" customWidth="1"/>
    <col min="2363" max="2363" width="0.85546875" style="135" customWidth="1"/>
    <col min="2364" max="2364" width="1.5703125" style="135" customWidth="1"/>
    <col min="2365" max="2365" width="1.42578125" style="135" customWidth="1"/>
    <col min="2366" max="2366" width="0.7109375" style="135" customWidth="1"/>
    <col min="2367" max="2560" width="11.42578125" style="135"/>
    <col min="2561" max="2563" width="2.5703125" style="135" customWidth="1"/>
    <col min="2564" max="2564" width="8.140625" style="135" customWidth="1"/>
    <col min="2565" max="2593" width="2.5703125" style="135" customWidth="1"/>
    <col min="2594" max="2594" width="7" style="135" customWidth="1"/>
    <col min="2595" max="2607" width="2.5703125" style="135" customWidth="1"/>
    <col min="2608" max="2608" width="1.42578125" style="135" customWidth="1"/>
    <col min="2609" max="2609" width="2.28515625" style="135" customWidth="1"/>
    <col min="2610" max="2610" width="1.85546875" style="135" customWidth="1"/>
    <col min="2611" max="2611" width="2.42578125" style="135" customWidth="1"/>
    <col min="2612" max="2612" width="2.140625" style="135" customWidth="1"/>
    <col min="2613" max="2614" width="2.28515625" style="135" customWidth="1"/>
    <col min="2615" max="2615" width="1.85546875" style="135" customWidth="1"/>
    <col min="2616" max="2616" width="1.42578125" style="135" customWidth="1"/>
    <col min="2617" max="2617" width="2.28515625" style="135" customWidth="1"/>
    <col min="2618" max="2618" width="1.7109375" style="135" customWidth="1"/>
    <col min="2619" max="2619" width="0.85546875" style="135" customWidth="1"/>
    <col min="2620" max="2620" width="1.5703125" style="135" customWidth="1"/>
    <col min="2621" max="2621" width="1.42578125" style="135" customWidth="1"/>
    <col min="2622" max="2622" width="0.7109375" style="135" customWidth="1"/>
    <col min="2623" max="2816" width="11.42578125" style="135"/>
    <col min="2817" max="2819" width="2.5703125" style="135" customWidth="1"/>
    <col min="2820" max="2820" width="8.140625" style="135" customWidth="1"/>
    <col min="2821" max="2849" width="2.5703125" style="135" customWidth="1"/>
    <col min="2850" max="2850" width="7" style="135" customWidth="1"/>
    <col min="2851" max="2863" width="2.5703125" style="135" customWidth="1"/>
    <col min="2864" max="2864" width="1.42578125" style="135" customWidth="1"/>
    <col min="2865" max="2865" width="2.28515625" style="135" customWidth="1"/>
    <col min="2866" max="2866" width="1.85546875" style="135" customWidth="1"/>
    <col min="2867" max="2867" width="2.42578125" style="135" customWidth="1"/>
    <col min="2868" max="2868" width="2.140625" style="135" customWidth="1"/>
    <col min="2869" max="2870" width="2.28515625" style="135" customWidth="1"/>
    <col min="2871" max="2871" width="1.85546875" style="135" customWidth="1"/>
    <col min="2872" max="2872" width="1.42578125" style="135" customWidth="1"/>
    <col min="2873" max="2873" width="2.28515625" style="135" customWidth="1"/>
    <col min="2874" max="2874" width="1.7109375" style="135" customWidth="1"/>
    <col min="2875" max="2875" width="0.85546875" style="135" customWidth="1"/>
    <col min="2876" max="2876" width="1.5703125" style="135" customWidth="1"/>
    <col min="2877" max="2877" width="1.42578125" style="135" customWidth="1"/>
    <col min="2878" max="2878" width="0.7109375" style="135" customWidth="1"/>
    <col min="2879" max="3072" width="11.42578125" style="135"/>
    <col min="3073" max="3075" width="2.5703125" style="135" customWidth="1"/>
    <col min="3076" max="3076" width="8.140625" style="135" customWidth="1"/>
    <col min="3077" max="3105" width="2.5703125" style="135" customWidth="1"/>
    <col min="3106" max="3106" width="7" style="135" customWidth="1"/>
    <col min="3107" max="3119" width="2.5703125" style="135" customWidth="1"/>
    <col min="3120" max="3120" width="1.42578125" style="135" customWidth="1"/>
    <col min="3121" max="3121" width="2.28515625" style="135" customWidth="1"/>
    <col min="3122" max="3122" width="1.85546875" style="135" customWidth="1"/>
    <col min="3123" max="3123" width="2.42578125" style="135" customWidth="1"/>
    <col min="3124" max="3124" width="2.140625" style="135" customWidth="1"/>
    <col min="3125" max="3126" width="2.28515625" style="135" customWidth="1"/>
    <col min="3127" max="3127" width="1.85546875" style="135" customWidth="1"/>
    <col min="3128" max="3128" width="1.42578125" style="135" customWidth="1"/>
    <col min="3129" max="3129" width="2.28515625" style="135" customWidth="1"/>
    <col min="3130" max="3130" width="1.7109375" style="135" customWidth="1"/>
    <col min="3131" max="3131" width="0.85546875" style="135" customWidth="1"/>
    <col min="3132" max="3132" width="1.5703125" style="135" customWidth="1"/>
    <col min="3133" max="3133" width="1.42578125" style="135" customWidth="1"/>
    <col min="3134" max="3134" width="0.7109375" style="135" customWidth="1"/>
    <col min="3135" max="3328" width="11.42578125" style="135"/>
    <col min="3329" max="3331" width="2.5703125" style="135" customWidth="1"/>
    <col min="3332" max="3332" width="8.140625" style="135" customWidth="1"/>
    <col min="3333" max="3361" width="2.5703125" style="135" customWidth="1"/>
    <col min="3362" max="3362" width="7" style="135" customWidth="1"/>
    <col min="3363" max="3375" width="2.5703125" style="135" customWidth="1"/>
    <col min="3376" max="3376" width="1.42578125" style="135" customWidth="1"/>
    <col min="3377" max="3377" width="2.28515625" style="135" customWidth="1"/>
    <col min="3378" max="3378" width="1.85546875" style="135" customWidth="1"/>
    <col min="3379" max="3379" width="2.42578125" style="135" customWidth="1"/>
    <col min="3380" max="3380" width="2.140625" style="135" customWidth="1"/>
    <col min="3381" max="3382" width="2.28515625" style="135" customWidth="1"/>
    <col min="3383" max="3383" width="1.85546875" style="135" customWidth="1"/>
    <col min="3384" max="3384" width="1.42578125" style="135" customWidth="1"/>
    <col min="3385" max="3385" width="2.28515625" style="135" customWidth="1"/>
    <col min="3386" max="3386" width="1.7109375" style="135" customWidth="1"/>
    <col min="3387" max="3387" width="0.85546875" style="135" customWidth="1"/>
    <col min="3388" max="3388" width="1.5703125" style="135" customWidth="1"/>
    <col min="3389" max="3389" width="1.42578125" style="135" customWidth="1"/>
    <col min="3390" max="3390" width="0.7109375" style="135" customWidth="1"/>
    <col min="3391" max="3584" width="11.42578125" style="135"/>
    <col min="3585" max="3587" width="2.5703125" style="135" customWidth="1"/>
    <col min="3588" max="3588" width="8.140625" style="135" customWidth="1"/>
    <col min="3589" max="3617" width="2.5703125" style="135" customWidth="1"/>
    <col min="3618" max="3618" width="7" style="135" customWidth="1"/>
    <col min="3619" max="3631" width="2.5703125" style="135" customWidth="1"/>
    <col min="3632" max="3632" width="1.42578125" style="135" customWidth="1"/>
    <col min="3633" max="3633" width="2.28515625" style="135" customWidth="1"/>
    <col min="3634" max="3634" width="1.85546875" style="135" customWidth="1"/>
    <col min="3635" max="3635" width="2.42578125" style="135" customWidth="1"/>
    <col min="3636" max="3636" width="2.140625" style="135" customWidth="1"/>
    <col min="3637" max="3638" width="2.28515625" style="135" customWidth="1"/>
    <col min="3639" max="3639" width="1.85546875" style="135" customWidth="1"/>
    <col min="3640" max="3640" width="1.42578125" style="135" customWidth="1"/>
    <col min="3641" max="3641" width="2.28515625" style="135" customWidth="1"/>
    <col min="3642" max="3642" width="1.7109375" style="135" customWidth="1"/>
    <col min="3643" max="3643" width="0.85546875" style="135" customWidth="1"/>
    <col min="3644" max="3644" width="1.5703125" style="135" customWidth="1"/>
    <col min="3645" max="3645" width="1.42578125" style="135" customWidth="1"/>
    <col min="3646" max="3646" width="0.7109375" style="135" customWidth="1"/>
    <col min="3647" max="3840" width="11.42578125" style="135"/>
    <col min="3841" max="3843" width="2.5703125" style="135" customWidth="1"/>
    <col min="3844" max="3844" width="8.140625" style="135" customWidth="1"/>
    <col min="3845" max="3873" width="2.5703125" style="135" customWidth="1"/>
    <col min="3874" max="3874" width="7" style="135" customWidth="1"/>
    <col min="3875" max="3887" width="2.5703125" style="135" customWidth="1"/>
    <col min="3888" max="3888" width="1.42578125" style="135" customWidth="1"/>
    <col min="3889" max="3889" width="2.28515625" style="135" customWidth="1"/>
    <col min="3890" max="3890" width="1.85546875" style="135" customWidth="1"/>
    <col min="3891" max="3891" width="2.42578125" style="135" customWidth="1"/>
    <col min="3892" max="3892" width="2.140625" style="135" customWidth="1"/>
    <col min="3893" max="3894" width="2.28515625" style="135" customWidth="1"/>
    <col min="3895" max="3895" width="1.85546875" style="135" customWidth="1"/>
    <col min="3896" max="3896" width="1.42578125" style="135" customWidth="1"/>
    <col min="3897" max="3897" width="2.28515625" style="135" customWidth="1"/>
    <col min="3898" max="3898" width="1.7109375" style="135" customWidth="1"/>
    <col min="3899" max="3899" width="0.85546875" style="135" customWidth="1"/>
    <col min="3900" max="3900" width="1.5703125" style="135" customWidth="1"/>
    <col min="3901" max="3901" width="1.42578125" style="135" customWidth="1"/>
    <col min="3902" max="3902" width="0.7109375" style="135" customWidth="1"/>
    <col min="3903" max="4096" width="11.42578125" style="135"/>
    <col min="4097" max="4099" width="2.5703125" style="135" customWidth="1"/>
    <col min="4100" max="4100" width="8.140625" style="135" customWidth="1"/>
    <col min="4101" max="4129" width="2.5703125" style="135" customWidth="1"/>
    <col min="4130" max="4130" width="7" style="135" customWidth="1"/>
    <col min="4131" max="4143" width="2.5703125" style="135" customWidth="1"/>
    <col min="4144" max="4144" width="1.42578125" style="135" customWidth="1"/>
    <col min="4145" max="4145" width="2.28515625" style="135" customWidth="1"/>
    <col min="4146" max="4146" width="1.85546875" style="135" customWidth="1"/>
    <col min="4147" max="4147" width="2.42578125" style="135" customWidth="1"/>
    <col min="4148" max="4148" width="2.140625" style="135" customWidth="1"/>
    <col min="4149" max="4150" width="2.28515625" style="135" customWidth="1"/>
    <col min="4151" max="4151" width="1.85546875" style="135" customWidth="1"/>
    <col min="4152" max="4152" width="1.42578125" style="135" customWidth="1"/>
    <col min="4153" max="4153" width="2.28515625" style="135" customWidth="1"/>
    <col min="4154" max="4154" width="1.7109375" style="135" customWidth="1"/>
    <col min="4155" max="4155" width="0.85546875" style="135" customWidth="1"/>
    <col min="4156" max="4156" width="1.5703125" style="135" customWidth="1"/>
    <col min="4157" max="4157" width="1.42578125" style="135" customWidth="1"/>
    <col min="4158" max="4158" width="0.7109375" style="135" customWidth="1"/>
    <col min="4159" max="4352" width="11.42578125" style="135"/>
    <col min="4353" max="4355" width="2.5703125" style="135" customWidth="1"/>
    <col min="4356" max="4356" width="8.140625" style="135" customWidth="1"/>
    <col min="4357" max="4385" width="2.5703125" style="135" customWidth="1"/>
    <col min="4386" max="4386" width="7" style="135" customWidth="1"/>
    <col min="4387" max="4399" width="2.5703125" style="135" customWidth="1"/>
    <col min="4400" max="4400" width="1.42578125" style="135" customWidth="1"/>
    <col min="4401" max="4401" width="2.28515625" style="135" customWidth="1"/>
    <col min="4402" max="4402" width="1.85546875" style="135" customWidth="1"/>
    <col min="4403" max="4403" width="2.42578125" style="135" customWidth="1"/>
    <col min="4404" max="4404" width="2.140625" style="135" customWidth="1"/>
    <col min="4405" max="4406" width="2.28515625" style="135" customWidth="1"/>
    <col min="4407" max="4407" width="1.85546875" style="135" customWidth="1"/>
    <col min="4408" max="4408" width="1.42578125" style="135" customWidth="1"/>
    <col min="4409" max="4409" width="2.28515625" style="135" customWidth="1"/>
    <col min="4410" max="4410" width="1.7109375" style="135" customWidth="1"/>
    <col min="4411" max="4411" width="0.85546875" style="135" customWidth="1"/>
    <col min="4412" max="4412" width="1.5703125" style="135" customWidth="1"/>
    <col min="4413" max="4413" width="1.42578125" style="135" customWidth="1"/>
    <col min="4414" max="4414" width="0.7109375" style="135" customWidth="1"/>
    <col min="4415" max="4608" width="11.42578125" style="135"/>
    <col min="4609" max="4611" width="2.5703125" style="135" customWidth="1"/>
    <col min="4612" max="4612" width="8.140625" style="135" customWidth="1"/>
    <col min="4613" max="4641" width="2.5703125" style="135" customWidth="1"/>
    <col min="4642" max="4642" width="7" style="135" customWidth="1"/>
    <col min="4643" max="4655" width="2.5703125" style="135" customWidth="1"/>
    <col min="4656" max="4656" width="1.42578125" style="135" customWidth="1"/>
    <col min="4657" max="4657" width="2.28515625" style="135" customWidth="1"/>
    <col min="4658" max="4658" width="1.85546875" style="135" customWidth="1"/>
    <col min="4659" max="4659" width="2.42578125" style="135" customWidth="1"/>
    <col min="4660" max="4660" width="2.140625" style="135" customWidth="1"/>
    <col min="4661" max="4662" width="2.28515625" style="135" customWidth="1"/>
    <col min="4663" max="4663" width="1.85546875" style="135" customWidth="1"/>
    <col min="4664" max="4664" width="1.42578125" style="135" customWidth="1"/>
    <col min="4665" max="4665" width="2.28515625" style="135" customWidth="1"/>
    <col min="4666" max="4666" width="1.7109375" style="135" customWidth="1"/>
    <col min="4667" max="4667" width="0.85546875" style="135" customWidth="1"/>
    <col min="4668" max="4668" width="1.5703125" style="135" customWidth="1"/>
    <col min="4669" max="4669" width="1.42578125" style="135" customWidth="1"/>
    <col min="4670" max="4670" width="0.7109375" style="135" customWidth="1"/>
    <col min="4671" max="4864" width="11.42578125" style="135"/>
    <col min="4865" max="4867" width="2.5703125" style="135" customWidth="1"/>
    <col min="4868" max="4868" width="8.140625" style="135" customWidth="1"/>
    <col min="4869" max="4897" width="2.5703125" style="135" customWidth="1"/>
    <col min="4898" max="4898" width="7" style="135" customWidth="1"/>
    <col min="4899" max="4911" width="2.5703125" style="135" customWidth="1"/>
    <col min="4912" max="4912" width="1.42578125" style="135" customWidth="1"/>
    <col min="4913" max="4913" width="2.28515625" style="135" customWidth="1"/>
    <col min="4914" max="4914" width="1.85546875" style="135" customWidth="1"/>
    <col min="4915" max="4915" width="2.42578125" style="135" customWidth="1"/>
    <col min="4916" max="4916" width="2.140625" style="135" customWidth="1"/>
    <col min="4917" max="4918" width="2.28515625" style="135" customWidth="1"/>
    <col min="4919" max="4919" width="1.85546875" style="135" customWidth="1"/>
    <col min="4920" max="4920" width="1.42578125" style="135" customWidth="1"/>
    <col min="4921" max="4921" width="2.28515625" style="135" customWidth="1"/>
    <col min="4922" max="4922" width="1.7109375" style="135" customWidth="1"/>
    <col min="4923" max="4923" width="0.85546875" style="135" customWidth="1"/>
    <col min="4924" max="4924" width="1.5703125" style="135" customWidth="1"/>
    <col min="4925" max="4925" width="1.42578125" style="135" customWidth="1"/>
    <col min="4926" max="4926" width="0.7109375" style="135" customWidth="1"/>
    <col min="4927" max="5120" width="11.42578125" style="135"/>
    <col min="5121" max="5123" width="2.5703125" style="135" customWidth="1"/>
    <col min="5124" max="5124" width="8.140625" style="135" customWidth="1"/>
    <col min="5125" max="5153" width="2.5703125" style="135" customWidth="1"/>
    <col min="5154" max="5154" width="7" style="135" customWidth="1"/>
    <col min="5155" max="5167" width="2.5703125" style="135" customWidth="1"/>
    <col min="5168" max="5168" width="1.42578125" style="135" customWidth="1"/>
    <col min="5169" max="5169" width="2.28515625" style="135" customWidth="1"/>
    <col min="5170" max="5170" width="1.85546875" style="135" customWidth="1"/>
    <col min="5171" max="5171" width="2.42578125" style="135" customWidth="1"/>
    <col min="5172" max="5172" width="2.140625" style="135" customWidth="1"/>
    <col min="5173" max="5174" width="2.28515625" style="135" customWidth="1"/>
    <col min="5175" max="5175" width="1.85546875" style="135" customWidth="1"/>
    <col min="5176" max="5176" width="1.42578125" style="135" customWidth="1"/>
    <col min="5177" max="5177" width="2.28515625" style="135" customWidth="1"/>
    <col min="5178" max="5178" width="1.7109375" style="135" customWidth="1"/>
    <col min="5179" max="5179" width="0.85546875" style="135" customWidth="1"/>
    <col min="5180" max="5180" width="1.5703125" style="135" customWidth="1"/>
    <col min="5181" max="5181" width="1.42578125" style="135" customWidth="1"/>
    <col min="5182" max="5182" width="0.7109375" style="135" customWidth="1"/>
    <col min="5183" max="5376" width="11.42578125" style="135"/>
    <col min="5377" max="5379" width="2.5703125" style="135" customWidth="1"/>
    <col min="5380" max="5380" width="8.140625" style="135" customWidth="1"/>
    <col min="5381" max="5409" width="2.5703125" style="135" customWidth="1"/>
    <col min="5410" max="5410" width="7" style="135" customWidth="1"/>
    <col min="5411" max="5423" width="2.5703125" style="135" customWidth="1"/>
    <col min="5424" max="5424" width="1.42578125" style="135" customWidth="1"/>
    <col min="5425" max="5425" width="2.28515625" style="135" customWidth="1"/>
    <col min="5426" max="5426" width="1.85546875" style="135" customWidth="1"/>
    <col min="5427" max="5427" width="2.42578125" style="135" customWidth="1"/>
    <col min="5428" max="5428" width="2.140625" style="135" customWidth="1"/>
    <col min="5429" max="5430" width="2.28515625" style="135" customWidth="1"/>
    <col min="5431" max="5431" width="1.85546875" style="135" customWidth="1"/>
    <col min="5432" max="5432" width="1.42578125" style="135" customWidth="1"/>
    <col min="5433" max="5433" width="2.28515625" style="135" customWidth="1"/>
    <col min="5434" max="5434" width="1.7109375" style="135" customWidth="1"/>
    <col min="5435" max="5435" width="0.85546875" style="135" customWidth="1"/>
    <col min="5436" max="5436" width="1.5703125" style="135" customWidth="1"/>
    <col min="5437" max="5437" width="1.42578125" style="135" customWidth="1"/>
    <col min="5438" max="5438" width="0.7109375" style="135" customWidth="1"/>
    <col min="5439" max="5632" width="11.42578125" style="135"/>
    <col min="5633" max="5635" width="2.5703125" style="135" customWidth="1"/>
    <col min="5636" max="5636" width="8.140625" style="135" customWidth="1"/>
    <col min="5637" max="5665" width="2.5703125" style="135" customWidth="1"/>
    <col min="5666" max="5666" width="7" style="135" customWidth="1"/>
    <col min="5667" max="5679" width="2.5703125" style="135" customWidth="1"/>
    <col min="5680" max="5680" width="1.42578125" style="135" customWidth="1"/>
    <col min="5681" max="5681" width="2.28515625" style="135" customWidth="1"/>
    <col min="5682" max="5682" width="1.85546875" style="135" customWidth="1"/>
    <col min="5683" max="5683" width="2.42578125" style="135" customWidth="1"/>
    <col min="5684" max="5684" width="2.140625" style="135" customWidth="1"/>
    <col min="5685" max="5686" width="2.28515625" style="135" customWidth="1"/>
    <col min="5687" max="5687" width="1.85546875" style="135" customWidth="1"/>
    <col min="5688" max="5688" width="1.42578125" style="135" customWidth="1"/>
    <col min="5689" max="5689" width="2.28515625" style="135" customWidth="1"/>
    <col min="5690" max="5690" width="1.7109375" style="135" customWidth="1"/>
    <col min="5691" max="5691" width="0.85546875" style="135" customWidth="1"/>
    <col min="5692" max="5692" width="1.5703125" style="135" customWidth="1"/>
    <col min="5693" max="5693" width="1.42578125" style="135" customWidth="1"/>
    <col min="5694" max="5694" width="0.7109375" style="135" customWidth="1"/>
    <col min="5695" max="5888" width="11.42578125" style="135"/>
    <col min="5889" max="5891" width="2.5703125" style="135" customWidth="1"/>
    <col min="5892" max="5892" width="8.140625" style="135" customWidth="1"/>
    <col min="5893" max="5921" width="2.5703125" style="135" customWidth="1"/>
    <col min="5922" max="5922" width="7" style="135" customWidth="1"/>
    <col min="5923" max="5935" width="2.5703125" style="135" customWidth="1"/>
    <col min="5936" max="5936" width="1.42578125" style="135" customWidth="1"/>
    <col min="5937" max="5937" width="2.28515625" style="135" customWidth="1"/>
    <col min="5938" max="5938" width="1.85546875" style="135" customWidth="1"/>
    <col min="5939" max="5939" width="2.42578125" style="135" customWidth="1"/>
    <col min="5940" max="5940" width="2.140625" style="135" customWidth="1"/>
    <col min="5941" max="5942" width="2.28515625" style="135" customWidth="1"/>
    <col min="5943" max="5943" width="1.85546875" style="135" customWidth="1"/>
    <col min="5944" max="5944" width="1.42578125" style="135" customWidth="1"/>
    <col min="5945" max="5945" width="2.28515625" style="135" customWidth="1"/>
    <col min="5946" max="5946" width="1.7109375" style="135" customWidth="1"/>
    <col min="5947" max="5947" width="0.85546875" style="135" customWidth="1"/>
    <col min="5948" max="5948" width="1.5703125" style="135" customWidth="1"/>
    <col min="5949" max="5949" width="1.42578125" style="135" customWidth="1"/>
    <col min="5950" max="5950" width="0.7109375" style="135" customWidth="1"/>
    <col min="5951" max="6144" width="11.42578125" style="135"/>
    <col min="6145" max="6147" width="2.5703125" style="135" customWidth="1"/>
    <col min="6148" max="6148" width="8.140625" style="135" customWidth="1"/>
    <col min="6149" max="6177" width="2.5703125" style="135" customWidth="1"/>
    <col min="6178" max="6178" width="7" style="135" customWidth="1"/>
    <col min="6179" max="6191" width="2.5703125" style="135" customWidth="1"/>
    <col min="6192" max="6192" width="1.42578125" style="135" customWidth="1"/>
    <col min="6193" max="6193" width="2.28515625" style="135" customWidth="1"/>
    <col min="6194" max="6194" width="1.85546875" style="135" customWidth="1"/>
    <col min="6195" max="6195" width="2.42578125" style="135" customWidth="1"/>
    <col min="6196" max="6196" width="2.140625" style="135" customWidth="1"/>
    <col min="6197" max="6198" width="2.28515625" style="135" customWidth="1"/>
    <col min="6199" max="6199" width="1.85546875" style="135" customWidth="1"/>
    <col min="6200" max="6200" width="1.42578125" style="135" customWidth="1"/>
    <col min="6201" max="6201" width="2.28515625" style="135" customWidth="1"/>
    <col min="6202" max="6202" width="1.7109375" style="135" customWidth="1"/>
    <col min="6203" max="6203" width="0.85546875" style="135" customWidth="1"/>
    <col min="6204" max="6204" width="1.5703125" style="135" customWidth="1"/>
    <col min="6205" max="6205" width="1.42578125" style="135" customWidth="1"/>
    <col min="6206" max="6206" width="0.7109375" style="135" customWidth="1"/>
    <col min="6207" max="6400" width="11.42578125" style="135"/>
    <col min="6401" max="6403" width="2.5703125" style="135" customWidth="1"/>
    <col min="6404" max="6404" width="8.140625" style="135" customWidth="1"/>
    <col min="6405" max="6433" width="2.5703125" style="135" customWidth="1"/>
    <col min="6434" max="6434" width="7" style="135" customWidth="1"/>
    <col min="6435" max="6447" width="2.5703125" style="135" customWidth="1"/>
    <col min="6448" max="6448" width="1.42578125" style="135" customWidth="1"/>
    <col min="6449" max="6449" width="2.28515625" style="135" customWidth="1"/>
    <col min="6450" max="6450" width="1.85546875" style="135" customWidth="1"/>
    <col min="6451" max="6451" width="2.42578125" style="135" customWidth="1"/>
    <col min="6452" max="6452" width="2.140625" style="135" customWidth="1"/>
    <col min="6453" max="6454" width="2.28515625" style="135" customWidth="1"/>
    <col min="6455" max="6455" width="1.85546875" style="135" customWidth="1"/>
    <col min="6456" max="6456" width="1.42578125" style="135" customWidth="1"/>
    <col min="6457" max="6457" width="2.28515625" style="135" customWidth="1"/>
    <col min="6458" max="6458" width="1.7109375" style="135" customWidth="1"/>
    <col min="6459" max="6459" width="0.85546875" style="135" customWidth="1"/>
    <col min="6460" max="6460" width="1.5703125" style="135" customWidth="1"/>
    <col min="6461" max="6461" width="1.42578125" style="135" customWidth="1"/>
    <col min="6462" max="6462" width="0.7109375" style="135" customWidth="1"/>
    <col min="6463" max="6656" width="11.42578125" style="135"/>
    <col min="6657" max="6659" width="2.5703125" style="135" customWidth="1"/>
    <col min="6660" max="6660" width="8.140625" style="135" customWidth="1"/>
    <col min="6661" max="6689" width="2.5703125" style="135" customWidth="1"/>
    <col min="6690" max="6690" width="7" style="135" customWidth="1"/>
    <col min="6691" max="6703" width="2.5703125" style="135" customWidth="1"/>
    <col min="6704" max="6704" width="1.42578125" style="135" customWidth="1"/>
    <col min="6705" max="6705" width="2.28515625" style="135" customWidth="1"/>
    <col min="6706" max="6706" width="1.85546875" style="135" customWidth="1"/>
    <col min="6707" max="6707" width="2.42578125" style="135" customWidth="1"/>
    <col min="6708" max="6708" width="2.140625" style="135" customWidth="1"/>
    <col min="6709" max="6710" width="2.28515625" style="135" customWidth="1"/>
    <col min="6711" max="6711" width="1.85546875" style="135" customWidth="1"/>
    <col min="6712" max="6712" width="1.42578125" style="135" customWidth="1"/>
    <col min="6713" max="6713" width="2.28515625" style="135" customWidth="1"/>
    <col min="6714" max="6714" width="1.7109375" style="135" customWidth="1"/>
    <col min="6715" max="6715" width="0.85546875" style="135" customWidth="1"/>
    <col min="6716" max="6716" width="1.5703125" style="135" customWidth="1"/>
    <col min="6717" max="6717" width="1.42578125" style="135" customWidth="1"/>
    <col min="6718" max="6718" width="0.7109375" style="135" customWidth="1"/>
    <col min="6719" max="6912" width="11.42578125" style="135"/>
    <col min="6913" max="6915" width="2.5703125" style="135" customWidth="1"/>
    <col min="6916" max="6916" width="8.140625" style="135" customWidth="1"/>
    <col min="6917" max="6945" width="2.5703125" style="135" customWidth="1"/>
    <col min="6946" max="6946" width="7" style="135" customWidth="1"/>
    <col min="6947" max="6959" width="2.5703125" style="135" customWidth="1"/>
    <col min="6960" max="6960" width="1.42578125" style="135" customWidth="1"/>
    <col min="6961" max="6961" width="2.28515625" style="135" customWidth="1"/>
    <col min="6962" max="6962" width="1.85546875" style="135" customWidth="1"/>
    <col min="6963" max="6963" width="2.42578125" style="135" customWidth="1"/>
    <col min="6964" max="6964" width="2.140625" style="135" customWidth="1"/>
    <col min="6965" max="6966" width="2.28515625" style="135" customWidth="1"/>
    <col min="6967" max="6967" width="1.85546875" style="135" customWidth="1"/>
    <col min="6968" max="6968" width="1.42578125" style="135" customWidth="1"/>
    <col min="6969" max="6969" width="2.28515625" style="135" customWidth="1"/>
    <col min="6970" max="6970" width="1.7109375" style="135" customWidth="1"/>
    <col min="6971" max="6971" width="0.85546875" style="135" customWidth="1"/>
    <col min="6972" max="6972" width="1.5703125" style="135" customWidth="1"/>
    <col min="6973" max="6973" width="1.42578125" style="135" customWidth="1"/>
    <col min="6974" max="6974" width="0.7109375" style="135" customWidth="1"/>
    <col min="6975" max="7168" width="11.42578125" style="135"/>
    <col min="7169" max="7171" width="2.5703125" style="135" customWidth="1"/>
    <col min="7172" max="7172" width="8.140625" style="135" customWidth="1"/>
    <col min="7173" max="7201" width="2.5703125" style="135" customWidth="1"/>
    <col min="7202" max="7202" width="7" style="135" customWidth="1"/>
    <col min="7203" max="7215" width="2.5703125" style="135" customWidth="1"/>
    <col min="7216" max="7216" width="1.42578125" style="135" customWidth="1"/>
    <col min="7217" max="7217" width="2.28515625" style="135" customWidth="1"/>
    <col min="7218" max="7218" width="1.85546875" style="135" customWidth="1"/>
    <col min="7219" max="7219" width="2.42578125" style="135" customWidth="1"/>
    <col min="7220" max="7220" width="2.140625" style="135" customWidth="1"/>
    <col min="7221" max="7222" width="2.28515625" style="135" customWidth="1"/>
    <col min="7223" max="7223" width="1.85546875" style="135" customWidth="1"/>
    <col min="7224" max="7224" width="1.42578125" style="135" customWidth="1"/>
    <col min="7225" max="7225" width="2.28515625" style="135" customWidth="1"/>
    <col min="7226" max="7226" width="1.7109375" style="135" customWidth="1"/>
    <col min="7227" max="7227" width="0.85546875" style="135" customWidth="1"/>
    <col min="7228" max="7228" width="1.5703125" style="135" customWidth="1"/>
    <col min="7229" max="7229" width="1.42578125" style="135" customWidth="1"/>
    <col min="7230" max="7230" width="0.7109375" style="135" customWidth="1"/>
    <col min="7231" max="7424" width="11.42578125" style="135"/>
    <col min="7425" max="7427" width="2.5703125" style="135" customWidth="1"/>
    <col min="7428" max="7428" width="8.140625" style="135" customWidth="1"/>
    <col min="7429" max="7457" width="2.5703125" style="135" customWidth="1"/>
    <col min="7458" max="7458" width="7" style="135" customWidth="1"/>
    <col min="7459" max="7471" width="2.5703125" style="135" customWidth="1"/>
    <col min="7472" max="7472" width="1.42578125" style="135" customWidth="1"/>
    <col min="7473" max="7473" width="2.28515625" style="135" customWidth="1"/>
    <col min="7474" max="7474" width="1.85546875" style="135" customWidth="1"/>
    <col min="7475" max="7475" width="2.42578125" style="135" customWidth="1"/>
    <col min="7476" max="7476" width="2.140625" style="135" customWidth="1"/>
    <col min="7477" max="7478" width="2.28515625" style="135" customWidth="1"/>
    <col min="7479" max="7479" width="1.85546875" style="135" customWidth="1"/>
    <col min="7480" max="7480" width="1.42578125" style="135" customWidth="1"/>
    <col min="7481" max="7481" width="2.28515625" style="135" customWidth="1"/>
    <col min="7482" max="7482" width="1.7109375" style="135" customWidth="1"/>
    <col min="7483" max="7483" width="0.85546875" style="135" customWidth="1"/>
    <col min="7484" max="7484" width="1.5703125" style="135" customWidth="1"/>
    <col min="7485" max="7485" width="1.42578125" style="135" customWidth="1"/>
    <col min="7486" max="7486" width="0.7109375" style="135" customWidth="1"/>
    <col min="7487" max="7680" width="11.42578125" style="135"/>
    <col min="7681" max="7683" width="2.5703125" style="135" customWidth="1"/>
    <col min="7684" max="7684" width="8.140625" style="135" customWidth="1"/>
    <col min="7685" max="7713" width="2.5703125" style="135" customWidth="1"/>
    <col min="7714" max="7714" width="7" style="135" customWidth="1"/>
    <col min="7715" max="7727" width="2.5703125" style="135" customWidth="1"/>
    <col min="7728" max="7728" width="1.42578125" style="135" customWidth="1"/>
    <col min="7729" max="7729" width="2.28515625" style="135" customWidth="1"/>
    <col min="7730" max="7730" width="1.85546875" style="135" customWidth="1"/>
    <col min="7731" max="7731" width="2.42578125" style="135" customWidth="1"/>
    <col min="7732" max="7732" width="2.140625" style="135" customWidth="1"/>
    <col min="7733" max="7734" width="2.28515625" style="135" customWidth="1"/>
    <col min="7735" max="7735" width="1.85546875" style="135" customWidth="1"/>
    <col min="7736" max="7736" width="1.42578125" style="135" customWidth="1"/>
    <col min="7737" max="7737" width="2.28515625" style="135" customWidth="1"/>
    <col min="7738" max="7738" width="1.7109375" style="135" customWidth="1"/>
    <col min="7739" max="7739" width="0.85546875" style="135" customWidth="1"/>
    <col min="7740" max="7740" width="1.5703125" style="135" customWidth="1"/>
    <col min="7741" max="7741" width="1.42578125" style="135" customWidth="1"/>
    <col min="7742" max="7742" width="0.7109375" style="135" customWidth="1"/>
    <col min="7743" max="7936" width="11.42578125" style="135"/>
    <col min="7937" max="7939" width="2.5703125" style="135" customWidth="1"/>
    <col min="7940" max="7940" width="8.140625" style="135" customWidth="1"/>
    <col min="7941" max="7969" width="2.5703125" style="135" customWidth="1"/>
    <col min="7970" max="7970" width="7" style="135" customWidth="1"/>
    <col min="7971" max="7983" width="2.5703125" style="135" customWidth="1"/>
    <col min="7984" max="7984" width="1.42578125" style="135" customWidth="1"/>
    <col min="7985" max="7985" width="2.28515625" style="135" customWidth="1"/>
    <col min="7986" max="7986" width="1.85546875" style="135" customWidth="1"/>
    <col min="7987" max="7987" width="2.42578125" style="135" customWidth="1"/>
    <col min="7988" max="7988" width="2.140625" style="135" customWidth="1"/>
    <col min="7989" max="7990" width="2.28515625" style="135" customWidth="1"/>
    <col min="7991" max="7991" width="1.85546875" style="135" customWidth="1"/>
    <col min="7992" max="7992" width="1.42578125" style="135" customWidth="1"/>
    <col min="7993" max="7993" width="2.28515625" style="135" customWidth="1"/>
    <col min="7994" max="7994" width="1.7109375" style="135" customWidth="1"/>
    <col min="7995" max="7995" width="0.85546875" style="135" customWidth="1"/>
    <col min="7996" max="7996" width="1.5703125" style="135" customWidth="1"/>
    <col min="7997" max="7997" width="1.42578125" style="135" customWidth="1"/>
    <col min="7998" max="7998" width="0.7109375" style="135" customWidth="1"/>
    <col min="7999" max="8192" width="11.42578125" style="135"/>
    <col min="8193" max="8195" width="2.5703125" style="135" customWidth="1"/>
    <col min="8196" max="8196" width="8.140625" style="135" customWidth="1"/>
    <col min="8197" max="8225" width="2.5703125" style="135" customWidth="1"/>
    <col min="8226" max="8226" width="7" style="135" customWidth="1"/>
    <col min="8227" max="8239" width="2.5703125" style="135" customWidth="1"/>
    <col min="8240" max="8240" width="1.42578125" style="135" customWidth="1"/>
    <col min="8241" max="8241" width="2.28515625" style="135" customWidth="1"/>
    <col min="8242" max="8242" width="1.85546875" style="135" customWidth="1"/>
    <col min="8243" max="8243" width="2.42578125" style="135" customWidth="1"/>
    <col min="8244" max="8244" width="2.140625" style="135" customWidth="1"/>
    <col min="8245" max="8246" width="2.28515625" style="135" customWidth="1"/>
    <col min="8247" max="8247" width="1.85546875" style="135" customWidth="1"/>
    <col min="8248" max="8248" width="1.42578125" style="135" customWidth="1"/>
    <col min="8249" max="8249" width="2.28515625" style="135" customWidth="1"/>
    <col min="8250" max="8250" width="1.7109375" style="135" customWidth="1"/>
    <col min="8251" max="8251" width="0.85546875" style="135" customWidth="1"/>
    <col min="8252" max="8252" width="1.5703125" style="135" customWidth="1"/>
    <col min="8253" max="8253" width="1.42578125" style="135" customWidth="1"/>
    <col min="8254" max="8254" width="0.7109375" style="135" customWidth="1"/>
    <col min="8255" max="8448" width="11.42578125" style="135"/>
    <col min="8449" max="8451" width="2.5703125" style="135" customWidth="1"/>
    <col min="8452" max="8452" width="8.140625" style="135" customWidth="1"/>
    <col min="8453" max="8481" width="2.5703125" style="135" customWidth="1"/>
    <col min="8482" max="8482" width="7" style="135" customWidth="1"/>
    <col min="8483" max="8495" width="2.5703125" style="135" customWidth="1"/>
    <col min="8496" max="8496" width="1.42578125" style="135" customWidth="1"/>
    <col min="8497" max="8497" width="2.28515625" style="135" customWidth="1"/>
    <col min="8498" max="8498" width="1.85546875" style="135" customWidth="1"/>
    <col min="8499" max="8499" width="2.42578125" style="135" customWidth="1"/>
    <col min="8500" max="8500" width="2.140625" style="135" customWidth="1"/>
    <col min="8501" max="8502" width="2.28515625" style="135" customWidth="1"/>
    <col min="8503" max="8503" width="1.85546875" style="135" customWidth="1"/>
    <col min="8504" max="8504" width="1.42578125" style="135" customWidth="1"/>
    <col min="8505" max="8505" width="2.28515625" style="135" customWidth="1"/>
    <col min="8506" max="8506" width="1.7109375" style="135" customWidth="1"/>
    <col min="8507" max="8507" width="0.85546875" style="135" customWidth="1"/>
    <col min="8508" max="8508" width="1.5703125" style="135" customWidth="1"/>
    <col min="8509" max="8509" width="1.42578125" style="135" customWidth="1"/>
    <col min="8510" max="8510" width="0.7109375" style="135" customWidth="1"/>
    <col min="8511" max="8704" width="11.42578125" style="135"/>
    <col min="8705" max="8707" width="2.5703125" style="135" customWidth="1"/>
    <col min="8708" max="8708" width="8.140625" style="135" customWidth="1"/>
    <col min="8709" max="8737" width="2.5703125" style="135" customWidth="1"/>
    <col min="8738" max="8738" width="7" style="135" customWidth="1"/>
    <col min="8739" max="8751" width="2.5703125" style="135" customWidth="1"/>
    <col min="8752" max="8752" width="1.42578125" style="135" customWidth="1"/>
    <col min="8753" max="8753" width="2.28515625" style="135" customWidth="1"/>
    <col min="8754" max="8754" width="1.85546875" style="135" customWidth="1"/>
    <col min="8755" max="8755" width="2.42578125" style="135" customWidth="1"/>
    <col min="8756" max="8756" width="2.140625" style="135" customWidth="1"/>
    <col min="8757" max="8758" width="2.28515625" style="135" customWidth="1"/>
    <col min="8759" max="8759" width="1.85546875" style="135" customWidth="1"/>
    <col min="8760" max="8760" width="1.42578125" style="135" customWidth="1"/>
    <col min="8761" max="8761" width="2.28515625" style="135" customWidth="1"/>
    <col min="8762" max="8762" width="1.7109375" style="135" customWidth="1"/>
    <col min="8763" max="8763" width="0.85546875" style="135" customWidth="1"/>
    <col min="8764" max="8764" width="1.5703125" style="135" customWidth="1"/>
    <col min="8765" max="8765" width="1.42578125" style="135" customWidth="1"/>
    <col min="8766" max="8766" width="0.7109375" style="135" customWidth="1"/>
    <col min="8767" max="8960" width="11.42578125" style="135"/>
    <col min="8961" max="8963" width="2.5703125" style="135" customWidth="1"/>
    <col min="8964" max="8964" width="8.140625" style="135" customWidth="1"/>
    <col min="8965" max="8993" width="2.5703125" style="135" customWidth="1"/>
    <col min="8994" max="8994" width="7" style="135" customWidth="1"/>
    <col min="8995" max="9007" width="2.5703125" style="135" customWidth="1"/>
    <col min="9008" max="9008" width="1.42578125" style="135" customWidth="1"/>
    <col min="9009" max="9009" width="2.28515625" style="135" customWidth="1"/>
    <col min="9010" max="9010" width="1.85546875" style="135" customWidth="1"/>
    <col min="9011" max="9011" width="2.42578125" style="135" customWidth="1"/>
    <col min="9012" max="9012" width="2.140625" style="135" customWidth="1"/>
    <col min="9013" max="9014" width="2.28515625" style="135" customWidth="1"/>
    <col min="9015" max="9015" width="1.85546875" style="135" customWidth="1"/>
    <col min="9016" max="9016" width="1.42578125" style="135" customWidth="1"/>
    <col min="9017" max="9017" width="2.28515625" style="135" customWidth="1"/>
    <col min="9018" max="9018" width="1.7109375" style="135" customWidth="1"/>
    <col min="9019" max="9019" width="0.85546875" style="135" customWidth="1"/>
    <col min="9020" max="9020" width="1.5703125" style="135" customWidth="1"/>
    <col min="9021" max="9021" width="1.42578125" style="135" customWidth="1"/>
    <col min="9022" max="9022" width="0.7109375" style="135" customWidth="1"/>
    <col min="9023" max="9216" width="11.42578125" style="135"/>
    <col min="9217" max="9219" width="2.5703125" style="135" customWidth="1"/>
    <col min="9220" max="9220" width="8.140625" style="135" customWidth="1"/>
    <col min="9221" max="9249" width="2.5703125" style="135" customWidth="1"/>
    <col min="9250" max="9250" width="7" style="135" customWidth="1"/>
    <col min="9251" max="9263" width="2.5703125" style="135" customWidth="1"/>
    <col min="9264" max="9264" width="1.42578125" style="135" customWidth="1"/>
    <col min="9265" max="9265" width="2.28515625" style="135" customWidth="1"/>
    <col min="9266" max="9266" width="1.85546875" style="135" customWidth="1"/>
    <col min="9267" max="9267" width="2.42578125" style="135" customWidth="1"/>
    <col min="9268" max="9268" width="2.140625" style="135" customWidth="1"/>
    <col min="9269" max="9270" width="2.28515625" style="135" customWidth="1"/>
    <col min="9271" max="9271" width="1.85546875" style="135" customWidth="1"/>
    <col min="9272" max="9272" width="1.42578125" style="135" customWidth="1"/>
    <col min="9273" max="9273" width="2.28515625" style="135" customWidth="1"/>
    <col min="9274" max="9274" width="1.7109375" style="135" customWidth="1"/>
    <col min="9275" max="9275" width="0.85546875" style="135" customWidth="1"/>
    <col min="9276" max="9276" width="1.5703125" style="135" customWidth="1"/>
    <col min="9277" max="9277" width="1.42578125" style="135" customWidth="1"/>
    <col min="9278" max="9278" width="0.7109375" style="135" customWidth="1"/>
    <col min="9279" max="9472" width="11.42578125" style="135"/>
    <col min="9473" max="9475" width="2.5703125" style="135" customWidth="1"/>
    <col min="9476" max="9476" width="8.140625" style="135" customWidth="1"/>
    <col min="9477" max="9505" width="2.5703125" style="135" customWidth="1"/>
    <col min="9506" max="9506" width="7" style="135" customWidth="1"/>
    <col min="9507" max="9519" width="2.5703125" style="135" customWidth="1"/>
    <col min="9520" max="9520" width="1.42578125" style="135" customWidth="1"/>
    <col min="9521" max="9521" width="2.28515625" style="135" customWidth="1"/>
    <col min="9522" max="9522" width="1.85546875" style="135" customWidth="1"/>
    <col min="9523" max="9523" width="2.42578125" style="135" customWidth="1"/>
    <col min="9524" max="9524" width="2.140625" style="135" customWidth="1"/>
    <col min="9525" max="9526" width="2.28515625" style="135" customWidth="1"/>
    <col min="9527" max="9527" width="1.85546875" style="135" customWidth="1"/>
    <col min="9528" max="9528" width="1.42578125" style="135" customWidth="1"/>
    <col min="9529" max="9529" width="2.28515625" style="135" customWidth="1"/>
    <col min="9530" max="9530" width="1.7109375" style="135" customWidth="1"/>
    <col min="9531" max="9531" width="0.85546875" style="135" customWidth="1"/>
    <col min="9532" max="9532" width="1.5703125" style="135" customWidth="1"/>
    <col min="9533" max="9533" width="1.42578125" style="135" customWidth="1"/>
    <col min="9534" max="9534" width="0.7109375" style="135" customWidth="1"/>
    <col min="9535" max="9728" width="11.42578125" style="135"/>
    <col min="9729" max="9731" width="2.5703125" style="135" customWidth="1"/>
    <col min="9732" max="9732" width="8.140625" style="135" customWidth="1"/>
    <col min="9733" max="9761" width="2.5703125" style="135" customWidth="1"/>
    <col min="9762" max="9762" width="7" style="135" customWidth="1"/>
    <col min="9763" max="9775" width="2.5703125" style="135" customWidth="1"/>
    <col min="9776" max="9776" width="1.42578125" style="135" customWidth="1"/>
    <col min="9777" max="9777" width="2.28515625" style="135" customWidth="1"/>
    <col min="9778" max="9778" width="1.85546875" style="135" customWidth="1"/>
    <col min="9779" max="9779" width="2.42578125" style="135" customWidth="1"/>
    <col min="9780" max="9780" width="2.140625" style="135" customWidth="1"/>
    <col min="9781" max="9782" width="2.28515625" style="135" customWidth="1"/>
    <col min="9783" max="9783" width="1.85546875" style="135" customWidth="1"/>
    <col min="9784" max="9784" width="1.42578125" style="135" customWidth="1"/>
    <col min="9785" max="9785" width="2.28515625" style="135" customWidth="1"/>
    <col min="9786" max="9786" width="1.7109375" style="135" customWidth="1"/>
    <col min="9787" max="9787" width="0.85546875" style="135" customWidth="1"/>
    <col min="9788" max="9788" width="1.5703125" style="135" customWidth="1"/>
    <col min="9789" max="9789" width="1.42578125" style="135" customWidth="1"/>
    <col min="9790" max="9790" width="0.7109375" style="135" customWidth="1"/>
    <col min="9791" max="9984" width="11.42578125" style="135"/>
    <col min="9985" max="9987" width="2.5703125" style="135" customWidth="1"/>
    <col min="9988" max="9988" width="8.140625" style="135" customWidth="1"/>
    <col min="9989" max="10017" width="2.5703125" style="135" customWidth="1"/>
    <col min="10018" max="10018" width="7" style="135" customWidth="1"/>
    <col min="10019" max="10031" width="2.5703125" style="135" customWidth="1"/>
    <col min="10032" max="10032" width="1.42578125" style="135" customWidth="1"/>
    <col min="10033" max="10033" width="2.28515625" style="135" customWidth="1"/>
    <col min="10034" max="10034" width="1.85546875" style="135" customWidth="1"/>
    <col min="10035" max="10035" width="2.42578125" style="135" customWidth="1"/>
    <col min="10036" max="10036" width="2.140625" style="135" customWidth="1"/>
    <col min="10037" max="10038" width="2.28515625" style="135" customWidth="1"/>
    <col min="10039" max="10039" width="1.85546875" style="135" customWidth="1"/>
    <col min="10040" max="10040" width="1.42578125" style="135" customWidth="1"/>
    <col min="10041" max="10041" width="2.28515625" style="135" customWidth="1"/>
    <col min="10042" max="10042" width="1.7109375" style="135" customWidth="1"/>
    <col min="10043" max="10043" width="0.85546875" style="135" customWidth="1"/>
    <col min="10044" max="10044" width="1.5703125" style="135" customWidth="1"/>
    <col min="10045" max="10045" width="1.42578125" style="135" customWidth="1"/>
    <col min="10046" max="10046" width="0.7109375" style="135" customWidth="1"/>
    <col min="10047" max="10240" width="11.42578125" style="135"/>
    <col min="10241" max="10243" width="2.5703125" style="135" customWidth="1"/>
    <col min="10244" max="10244" width="8.140625" style="135" customWidth="1"/>
    <col min="10245" max="10273" width="2.5703125" style="135" customWidth="1"/>
    <col min="10274" max="10274" width="7" style="135" customWidth="1"/>
    <col min="10275" max="10287" width="2.5703125" style="135" customWidth="1"/>
    <col min="10288" max="10288" width="1.42578125" style="135" customWidth="1"/>
    <col min="10289" max="10289" width="2.28515625" style="135" customWidth="1"/>
    <col min="10290" max="10290" width="1.85546875" style="135" customWidth="1"/>
    <col min="10291" max="10291" width="2.42578125" style="135" customWidth="1"/>
    <col min="10292" max="10292" width="2.140625" style="135" customWidth="1"/>
    <col min="10293" max="10294" width="2.28515625" style="135" customWidth="1"/>
    <col min="10295" max="10295" width="1.85546875" style="135" customWidth="1"/>
    <col min="10296" max="10296" width="1.42578125" style="135" customWidth="1"/>
    <col min="10297" max="10297" width="2.28515625" style="135" customWidth="1"/>
    <col min="10298" max="10298" width="1.7109375" style="135" customWidth="1"/>
    <col min="10299" max="10299" width="0.85546875" style="135" customWidth="1"/>
    <col min="10300" max="10300" width="1.5703125" style="135" customWidth="1"/>
    <col min="10301" max="10301" width="1.42578125" style="135" customWidth="1"/>
    <col min="10302" max="10302" width="0.7109375" style="135" customWidth="1"/>
    <col min="10303" max="10496" width="11.42578125" style="135"/>
    <col min="10497" max="10499" width="2.5703125" style="135" customWidth="1"/>
    <col min="10500" max="10500" width="8.140625" style="135" customWidth="1"/>
    <col min="10501" max="10529" width="2.5703125" style="135" customWidth="1"/>
    <col min="10530" max="10530" width="7" style="135" customWidth="1"/>
    <col min="10531" max="10543" width="2.5703125" style="135" customWidth="1"/>
    <col min="10544" max="10544" width="1.42578125" style="135" customWidth="1"/>
    <col min="10545" max="10545" width="2.28515625" style="135" customWidth="1"/>
    <col min="10546" max="10546" width="1.85546875" style="135" customWidth="1"/>
    <col min="10547" max="10547" width="2.42578125" style="135" customWidth="1"/>
    <col min="10548" max="10548" width="2.140625" style="135" customWidth="1"/>
    <col min="10549" max="10550" width="2.28515625" style="135" customWidth="1"/>
    <col min="10551" max="10551" width="1.85546875" style="135" customWidth="1"/>
    <col min="10552" max="10552" width="1.42578125" style="135" customWidth="1"/>
    <col min="10553" max="10553" width="2.28515625" style="135" customWidth="1"/>
    <col min="10554" max="10554" width="1.7109375" style="135" customWidth="1"/>
    <col min="10555" max="10555" width="0.85546875" style="135" customWidth="1"/>
    <col min="10556" max="10556" width="1.5703125" style="135" customWidth="1"/>
    <col min="10557" max="10557" width="1.42578125" style="135" customWidth="1"/>
    <col min="10558" max="10558" width="0.7109375" style="135" customWidth="1"/>
    <col min="10559" max="10752" width="11.42578125" style="135"/>
    <col min="10753" max="10755" width="2.5703125" style="135" customWidth="1"/>
    <col min="10756" max="10756" width="8.140625" style="135" customWidth="1"/>
    <col min="10757" max="10785" width="2.5703125" style="135" customWidth="1"/>
    <col min="10786" max="10786" width="7" style="135" customWidth="1"/>
    <col min="10787" max="10799" width="2.5703125" style="135" customWidth="1"/>
    <col min="10800" max="10800" width="1.42578125" style="135" customWidth="1"/>
    <col min="10801" max="10801" width="2.28515625" style="135" customWidth="1"/>
    <col min="10802" max="10802" width="1.85546875" style="135" customWidth="1"/>
    <col min="10803" max="10803" width="2.42578125" style="135" customWidth="1"/>
    <col min="10804" max="10804" width="2.140625" style="135" customWidth="1"/>
    <col min="10805" max="10806" width="2.28515625" style="135" customWidth="1"/>
    <col min="10807" max="10807" width="1.85546875" style="135" customWidth="1"/>
    <col min="10808" max="10808" width="1.42578125" style="135" customWidth="1"/>
    <col min="10809" max="10809" width="2.28515625" style="135" customWidth="1"/>
    <col min="10810" max="10810" width="1.7109375" style="135" customWidth="1"/>
    <col min="10811" max="10811" width="0.85546875" style="135" customWidth="1"/>
    <col min="10812" max="10812" width="1.5703125" style="135" customWidth="1"/>
    <col min="10813" max="10813" width="1.42578125" style="135" customWidth="1"/>
    <col min="10814" max="10814" width="0.7109375" style="135" customWidth="1"/>
    <col min="10815" max="11008" width="11.42578125" style="135"/>
    <col min="11009" max="11011" width="2.5703125" style="135" customWidth="1"/>
    <col min="11012" max="11012" width="8.140625" style="135" customWidth="1"/>
    <col min="11013" max="11041" width="2.5703125" style="135" customWidth="1"/>
    <col min="11042" max="11042" width="7" style="135" customWidth="1"/>
    <col min="11043" max="11055" width="2.5703125" style="135" customWidth="1"/>
    <col min="11056" max="11056" width="1.42578125" style="135" customWidth="1"/>
    <col min="11057" max="11057" width="2.28515625" style="135" customWidth="1"/>
    <col min="11058" max="11058" width="1.85546875" style="135" customWidth="1"/>
    <col min="11059" max="11059" width="2.42578125" style="135" customWidth="1"/>
    <col min="11060" max="11060" width="2.140625" style="135" customWidth="1"/>
    <col min="11061" max="11062" width="2.28515625" style="135" customWidth="1"/>
    <col min="11063" max="11063" width="1.85546875" style="135" customWidth="1"/>
    <col min="11064" max="11064" width="1.42578125" style="135" customWidth="1"/>
    <col min="11065" max="11065" width="2.28515625" style="135" customWidth="1"/>
    <col min="11066" max="11066" width="1.7109375" style="135" customWidth="1"/>
    <col min="11067" max="11067" width="0.85546875" style="135" customWidth="1"/>
    <col min="11068" max="11068" width="1.5703125" style="135" customWidth="1"/>
    <col min="11069" max="11069" width="1.42578125" style="135" customWidth="1"/>
    <col min="11070" max="11070" width="0.7109375" style="135" customWidth="1"/>
    <col min="11071" max="11264" width="11.42578125" style="135"/>
    <col min="11265" max="11267" width="2.5703125" style="135" customWidth="1"/>
    <col min="11268" max="11268" width="8.140625" style="135" customWidth="1"/>
    <col min="11269" max="11297" width="2.5703125" style="135" customWidth="1"/>
    <col min="11298" max="11298" width="7" style="135" customWidth="1"/>
    <col min="11299" max="11311" width="2.5703125" style="135" customWidth="1"/>
    <col min="11312" max="11312" width="1.42578125" style="135" customWidth="1"/>
    <col min="11313" max="11313" width="2.28515625" style="135" customWidth="1"/>
    <col min="11314" max="11314" width="1.85546875" style="135" customWidth="1"/>
    <col min="11315" max="11315" width="2.42578125" style="135" customWidth="1"/>
    <col min="11316" max="11316" width="2.140625" style="135" customWidth="1"/>
    <col min="11317" max="11318" width="2.28515625" style="135" customWidth="1"/>
    <col min="11319" max="11319" width="1.85546875" style="135" customWidth="1"/>
    <col min="11320" max="11320" width="1.42578125" style="135" customWidth="1"/>
    <col min="11321" max="11321" width="2.28515625" style="135" customWidth="1"/>
    <col min="11322" max="11322" width="1.7109375" style="135" customWidth="1"/>
    <col min="11323" max="11323" width="0.85546875" style="135" customWidth="1"/>
    <col min="11324" max="11324" width="1.5703125" style="135" customWidth="1"/>
    <col min="11325" max="11325" width="1.42578125" style="135" customWidth="1"/>
    <col min="11326" max="11326" width="0.7109375" style="135" customWidth="1"/>
    <col min="11327" max="11520" width="11.42578125" style="135"/>
    <col min="11521" max="11523" width="2.5703125" style="135" customWidth="1"/>
    <col min="11524" max="11524" width="8.140625" style="135" customWidth="1"/>
    <col min="11525" max="11553" width="2.5703125" style="135" customWidth="1"/>
    <col min="11554" max="11554" width="7" style="135" customWidth="1"/>
    <col min="11555" max="11567" width="2.5703125" style="135" customWidth="1"/>
    <col min="11568" max="11568" width="1.42578125" style="135" customWidth="1"/>
    <col min="11569" max="11569" width="2.28515625" style="135" customWidth="1"/>
    <col min="11570" max="11570" width="1.85546875" style="135" customWidth="1"/>
    <col min="11571" max="11571" width="2.42578125" style="135" customWidth="1"/>
    <col min="11572" max="11572" width="2.140625" style="135" customWidth="1"/>
    <col min="11573" max="11574" width="2.28515625" style="135" customWidth="1"/>
    <col min="11575" max="11575" width="1.85546875" style="135" customWidth="1"/>
    <col min="11576" max="11576" width="1.42578125" style="135" customWidth="1"/>
    <col min="11577" max="11577" width="2.28515625" style="135" customWidth="1"/>
    <col min="11578" max="11578" width="1.7109375" style="135" customWidth="1"/>
    <col min="11579" max="11579" width="0.85546875" style="135" customWidth="1"/>
    <col min="11580" max="11580" width="1.5703125" style="135" customWidth="1"/>
    <col min="11581" max="11581" width="1.42578125" style="135" customWidth="1"/>
    <col min="11582" max="11582" width="0.7109375" style="135" customWidth="1"/>
    <col min="11583" max="11776" width="11.42578125" style="135"/>
    <col min="11777" max="11779" width="2.5703125" style="135" customWidth="1"/>
    <col min="11780" max="11780" width="8.140625" style="135" customWidth="1"/>
    <col min="11781" max="11809" width="2.5703125" style="135" customWidth="1"/>
    <col min="11810" max="11810" width="7" style="135" customWidth="1"/>
    <col min="11811" max="11823" width="2.5703125" style="135" customWidth="1"/>
    <col min="11824" max="11824" width="1.42578125" style="135" customWidth="1"/>
    <col min="11825" max="11825" width="2.28515625" style="135" customWidth="1"/>
    <col min="11826" max="11826" width="1.85546875" style="135" customWidth="1"/>
    <col min="11827" max="11827" width="2.42578125" style="135" customWidth="1"/>
    <col min="11828" max="11828" width="2.140625" style="135" customWidth="1"/>
    <col min="11829" max="11830" width="2.28515625" style="135" customWidth="1"/>
    <col min="11831" max="11831" width="1.85546875" style="135" customWidth="1"/>
    <col min="11832" max="11832" width="1.42578125" style="135" customWidth="1"/>
    <col min="11833" max="11833" width="2.28515625" style="135" customWidth="1"/>
    <col min="11834" max="11834" width="1.7109375" style="135" customWidth="1"/>
    <col min="11835" max="11835" width="0.85546875" style="135" customWidth="1"/>
    <col min="11836" max="11836" width="1.5703125" style="135" customWidth="1"/>
    <col min="11837" max="11837" width="1.42578125" style="135" customWidth="1"/>
    <col min="11838" max="11838" width="0.7109375" style="135" customWidth="1"/>
    <col min="11839" max="12032" width="11.42578125" style="135"/>
    <col min="12033" max="12035" width="2.5703125" style="135" customWidth="1"/>
    <col min="12036" max="12036" width="8.140625" style="135" customWidth="1"/>
    <col min="12037" max="12065" width="2.5703125" style="135" customWidth="1"/>
    <col min="12066" max="12066" width="7" style="135" customWidth="1"/>
    <col min="12067" max="12079" width="2.5703125" style="135" customWidth="1"/>
    <col min="12080" max="12080" width="1.42578125" style="135" customWidth="1"/>
    <col min="12081" max="12081" width="2.28515625" style="135" customWidth="1"/>
    <col min="12082" max="12082" width="1.85546875" style="135" customWidth="1"/>
    <col min="12083" max="12083" width="2.42578125" style="135" customWidth="1"/>
    <col min="12084" max="12084" width="2.140625" style="135" customWidth="1"/>
    <col min="12085" max="12086" width="2.28515625" style="135" customWidth="1"/>
    <col min="12087" max="12087" width="1.85546875" style="135" customWidth="1"/>
    <col min="12088" max="12088" width="1.42578125" style="135" customWidth="1"/>
    <col min="12089" max="12089" width="2.28515625" style="135" customWidth="1"/>
    <col min="12090" max="12090" width="1.7109375" style="135" customWidth="1"/>
    <col min="12091" max="12091" width="0.85546875" style="135" customWidth="1"/>
    <col min="12092" max="12092" width="1.5703125" style="135" customWidth="1"/>
    <col min="12093" max="12093" width="1.42578125" style="135" customWidth="1"/>
    <col min="12094" max="12094" width="0.7109375" style="135" customWidth="1"/>
    <col min="12095" max="12288" width="11.42578125" style="135"/>
    <col min="12289" max="12291" width="2.5703125" style="135" customWidth="1"/>
    <col min="12292" max="12292" width="8.140625" style="135" customWidth="1"/>
    <col min="12293" max="12321" width="2.5703125" style="135" customWidth="1"/>
    <col min="12322" max="12322" width="7" style="135" customWidth="1"/>
    <col min="12323" max="12335" width="2.5703125" style="135" customWidth="1"/>
    <col min="12336" max="12336" width="1.42578125" style="135" customWidth="1"/>
    <col min="12337" max="12337" width="2.28515625" style="135" customWidth="1"/>
    <col min="12338" max="12338" width="1.85546875" style="135" customWidth="1"/>
    <col min="12339" max="12339" width="2.42578125" style="135" customWidth="1"/>
    <col min="12340" max="12340" width="2.140625" style="135" customWidth="1"/>
    <col min="12341" max="12342" width="2.28515625" style="135" customWidth="1"/>
    <col min="12343" max="12343" width="1.85546875" style="135" customWidth="1"/>
    <col min="12344" max="12344" width="1.42578125" style="135" customWidth="1"/>
    <col min="12345" max="12345" width="2.28515625" style="135" customWidth="1"/>
    <col min="12346" max="12346" width="1.7109375" style="135" customWidth="1"/>
    <col min="12347" max="12347" width="0.85546875" style="135" customWidth="1"/>
    <col min="12348" max="12348" width="1.5703125" style="135" customWidth="1"/>
    <col min="12349" max="12349" width="1.42578125" style="135" customWidth="1"/>
    <col min="12350" max="12350" width="0.7109375" style="135" customWidth="1"/>
    <col min="12351" max="12544" width="11.42578125" style="135"/>
    <col min="12545" max="12547" width="2.5703125" style="135" customWidth="1"/>
    <col min="12548" max="12548" width="8.140625" style="135" customWidth="1"/>
    <col min="12549" max="12577" width="2.5703125" style="135" customWidth="1"/>
    <col min="12578" max="12578" width="7" style="135" customWidth="1"/>
    <col min="12579" max="12591" width="2.5703125" style="135" customWidth="1"/>
    <col min="12592" max="12592" width="1.42578125" style="135" customWidth="1"/>
    <col min="12593" max="12593" width="2.28515625" style="135" customWidth="1"/>
    <col min="12594" max="12594" width="1.85546875" style="135" customWidth="1"/>
    <col min="12595" max="12595" width="2.42578125" style="135" customWidth="1"/>
    <col min="12596" max="12596" width="2.140625" style="135" customWidth="1"/>
    <col min="12597" max="12598" width="2.28515625" style="135" customWidth="1"/>
    <col min="12599" max="12599" width="1.85546875" style="135" customWidth="1"/>
    <col min="12600" max="12600" width="1.42578125" style="135" customWidth="1"/>
    <col min="12601" max="12601" width="2.28515625" style="135" customWidth="1"/>
    <col min="12602" max="12602" width="1.7109375" style="135" customWidth="1"/>
    <col min="12603" max="12603" width="0.85546875" style="135" customWidth="1"/>
    <col min="12604" max="12604" width="1.5703125" style="135" customWidth="1"/>
    <col min="12605" max="12605" width="1.42578125" style="135" customWidth="1"/>
    <col min="12606" max="12606" width="0.7109375" style="135" customWidth="1"/>
    <col min="12607" max="12800" width="11.42578125" style="135"/>
    <col min="12801" max="12803" width="2.5703125" style="135" customWidth="1"/>
    <col min="12804" max="12804" width="8.140625" style="135" customWidth="1"/>
    <col min="12805" max="12833" width="2.5703125" style="135" customWidth="1"/>
    <col min="12834" max="12834" width="7" style="135" customWidth="1"/>
    <col min="12835" max="12847" width="2.5703125" style="135" customWidth="1"/>
    <col min="12848" max="12848" width="1.42578125" style="135" customWidth="1"/>
    <col min="12849" max="12849" width="2.28515625" style="135" customWidth="1"/>
    <col min="12850" max="12850" width="1.85546875" style="135" customWidth="1"/>
    <col min="12851" max="12851" width="2.42578125" style="135" customWidth="1"/>
    <col min="12852" max="12852" width="2.140625" style="135" customWidth="1"/>
    <col min="12853" max="12854" width="2.28515625" style="135" customWidth="1"/>
    <col min="12855" max="12855" width="1.85546875" style="135" customWidth="1"/>
    <col min="12856" max="12856" width="1.42578125" style="135" customWidth="1"/>
    <col min="12857" max="12857" width="2.28515625" style="135" customWidth="1"/>
    <col min="12858" max="12858" width="1.7109375" style="135" customWidth="1"/>
    <col min="12859" max="12859" width="0.85546875" style="135" customWidth="1"/>
    <col min="12860" max="12860" width="1.5703125" style="135" customWidth="1"/>
    <col min="12861" max="12861" width="1.42578125" style="135" customWidth="1"/>
    <col min="12862" max="12862" width="0.7109375" style="135" customWidth="1"/>
    <col min="12863" max="13056" width="11.42578125" style="135"/>
    <col min="13057" max="13059" width="2.5703125" style="135" customWidth="1"/>
    <col min="13060" max="13060" width="8.140625" style="135" customWidth="1"/>
    <col min="13061" max="13089" width="2.5703125" style="135" customWidth="1"/>
    <col min="13090" max="13090" width="7" style="135" customWidth="1"/>
    <col min="13091" max="13103" width="2.5703125" style="135" customWidth="1"/>
    <col min="13104" max="13104" width="1.42578125" style="135" customWidth="1"/>
    <col min="13105" max="13105" width="2.28515625" style="135" customWidth="1"/>
    <col min="13106" max="13106" width="1.85546875" style="135" customWidth="1"/>
    <col min="13107" max="13107" width="2.42578125" style="135" customWidth="1"/>
    <col min="13108" max="13108" width="2.140625" style="135" customWidth="1"/>
    <col min="13109" max="13110" width="2.28515625" style="135" customWidth="1"/>
    <col min="13111" max="13111" width="1.85546875" style="135" customWidth="1"/>
    <col min="13112" max="13112" width="1.42578125" style="135" customWidth="1"/>
    <col min="13113" max="13113" width="2.28515625" style="135" customWidth="1"/>
    <col min="13114" max="13114" width="1.7109375" style="135" customWidth="1"/>
    <col min="13115" max="13115" width="0.85546875" style="135" customWidth="1"/>
    <col min="13116" max="13116" width="1.5703125" style="135" customWidth="1"/>
    <col min="13117" max="13117" width="1.42578125" style="135" customWidth="1"/>
    <col min="13118" max="13118" width="0.7109375" style="135" customWidth="1"/>
    <col min="13119" max="13312" width="11.42578125" style="135"/>
    <col min="13313" max="13315" width="2.5703125" style="135" customWidth="1"/>
    <col min="13316" max="13316" width="8.140625" style="135" customWidth="1"/>
    <col min="13317" max="13345" width="2.5703125" style="135" customWidth="1"/>
    <col min="13346" max="13346" width="7" style="135" customWidth="1"/>
    <col min="13347" max="13359" width="2.5703125" style="135" customWidth="1"/>
    <col min="13360" max="13360" width="1.42578125" style="135" customWidth="1"/>
    <col min="13361" max="13361" width="2.28515625" style="135" customWidth="1"/>
    <col min="13362" max="13362" width="1.85546875" style="135" customWidth="1"/>
    <col min="13363" max="13363" width="2.42578125" style="135" customWidth="1"/>
    <col min="13364" max="13364" width="2.140625" style="135" customWidth="1"/>
    <col min="13365" max="13366" width="2.28515625" style="135" customWidth="1"/>
    <col min="13367" max="13367" width="1.85546875" style="135" customWidth="1"/>
    <col min="13368" max="13368" width="1.42578125" style="135" customWidth="1"/>
    <col min="13369" max="13369" width="2.28515625" style="135" customWidth="1"/>
    <col min="13370" max="13370" width="1.7109375" style="135" customWidth="1"/>
    <col min="13371" max="13371" width="0.85546875" style="135" customWidth="1"/>
    <col min="13372" max="13372" width="1.5703125" style="135" customWidth="1"/>
    <col min="13373" max="13373" width="1.42578125" style="135" customWidth="1"/>
    <col min="13374" max="13374" width="0.7109375" style="135" customWidth="1"/>
    <col min="13375" max="13568" width="11.42578125" style="135"/>
    <col min="13569" max="13571" width="2.5703125" style="135" customWidth="1"/>
    <col min="13572" max="13572" width="8.140625" style="135" customWidth="1"/>
    <col min="13573" max="13601" width="2.5703125" style="135" customWidth="1"/>
    <col min="13602" max="13602" width="7" style="135" customWidth="1"/>
    <col min="13603" max="13615" width="2.5703125" style="135" customWidth="1"/>
    <col min="13616" max="13616" width="1.42578125" style="135" customWidth="1"/>
    <col min="13617" max="13617" width="2.28515625" style="135" customWidth="1"/>
    <col min="13618" max="13618" width="1.85546875" style="135" customWidth="1"/>
    <col min="13619" max="13619" width="2.42578125" style="135" customWidth="1"/>
    <col min="13620" max="13620" width="2.140625" style="135" customWidth="1"/>
    <col min="13621" max="13622" width="2.28515625" style="135" customWidth="1"/>
    <col min="13623" max="13623" width="1.85546875" style="135" customWidth="1"/>
    <col min="13624" max="13624" width="1.42578125" style="135" customWidth="1"/>
    <col min="13625" max="13625" width="2.28515625" style="135" customWidth="1"/>
    <col min="13626" max="13626" width="1.7109375" style="135" customWidth="1"/>
    <col min="13627" max="13627" width="0.85546875" style="135" customWidth="1"/>
    <col min="13628" max="13628" width="1.5703125" style="135" customWidth="1"/>
    <col min="13629" max="13629" width="1.42578125" style="135" customWidth="1"/>
    <col min="13630" max="13630" width="0.7109375" style="135" customWidth="1"/>
    <col min="13631" max="13824" width="11.42578125" style="135"/>
    <col min="13825" max="13827" width="2.5703125" style="135" customWidth="1"/>
    <col min="13828" max="13828" width="8.140625" style="135" customWidth="1"/>
    <col min="13829" max="13857" width="2.5703125" style="135" customWidth="1"/>
    <col min="13858" max="13858" width="7" style="135" customWidth="1"/>
    <col min="13859" max="13871" width="2.5703125" style="135" customWidth="1"/>
    <col min="13872" max="13872" width="1.42578125" style="135" customWidth="1"/>
    <col min="13873" max="13873" width="2.28515625" style="135" customWidth="1"/>
    <col min="13874" max="13874" width="1.85546875" style="135" customWidth="1"/>
    <col min="13875" max="13875" width="2.42578125" style="135" customWidth="1"/>
    <col min="13876" max="13876" width="2.140625" style="135" customWidth="1"/>
    <col min="13877" max="13878" width="2.28515625" style="135" customWidth="1"/>
    <col min="13879" max="13879" width="1.85546875" style="135" customWidth="1"/>
    <col min="13880" max="13880" width="1.42578125" style="135" customWidth="1"/>
    <col min="13881" max="13881" width="2.28515625" style="135" customWidth="1"/>
    <col min="13882" max="13882" width="1.7109375" style="135" customWidth="1"/>
    <col min="13883" max="13883" width="0.85546875" style="135" customWidth="1"/>
    <col min="13884" max="13884" width="1.5703125" style="135" customWidth="1"/>
    <col min="13885" max="13885" width="1.42578125" style="135" customWidth="1"/>
    <col min="13886" max="13886" width="0.7109375" style="135" customWidth="1"/>
    <col min="13887" max="14080" width="11.42578125" style="135"/>
    <col min="14081" max="14083" width="2.5703125" style="135" customWidth="1"/>
    <col min="14084" max="14084" width="8.140625" style="135" customWidth="1"/>
    <col min="14085" max="14113" width="2.5703125" style="135" customWidth="1"/>
    <col min="14114" max="14114" width="7" style="135" customWidth="1"/>
    <col min="14115" max="14127" width="2.5703125" style="135" customWidth="1"/>
    <col min="14128" max="14128" width="1.42578125" style="135" customWidth="1"/>
    <col min="14129" max="14129" width="2.28515625" style="135" customWidth="1"/>
    <col min="14130" max="14130" width="1.85546875" style="135" customWidth="1"/>
    <col min="14131" max="14131" width="2.42578125" style="135" customWidth="1"/>
    <col min="14132" max="14132" width="2.140625" style="135" customWidth="1"/>
    <col min="14133" max="14134" width="2.28515625" style="135" customWidth="1"/>
    <col min="14135" max="14135" width="1.85546875" style="135" customWidth="1"/>
    <col min="14136" max="14136" width="1.42578125" style="135" customWidth="1"/>
    <col min="14137" max="14137" width="2.28515625" style="135" customWidth="1"/>
    <col min="14138" max="14138" width="1.7109375" style="135" customWidth="1"/>
    <col min="14139" max="14139" width="0.85546875" style="135" customWidth="1"/>
    <col min="14140" max="14140" width="1.5703125" style="135" customWidth="1"/>
    <col min="14141" max="14141" width="1.42578125" style="135" customWidth="1"/>
    <col min="14142" max="14142" width="0.7109375" style="135" customWidth="1"/>
    <col min="14143" max="14336" width="11.42578125" style="135"/>
    <col min="14337" max="14339" width="2.5703125" style="135" customWidth="1"/>
    <col min="14340" max="14340" width="8.140625" style="135" customWidth="1"/>
    <col min="14341" max="14369" width="2.5703125" style="135" customWidth="1"/>
    <col min="14370" max="14370" width="7" style="135" customWidth="1"/>
    <col min="14371" max="14383" width="2.5703125" style="135" customWidth="1"/>
    <col min="14384" max="14384" width="1.42578125" style="135" customWidth="1"/>
    <col min="14385" max="14385" width="2.28515625" style="135" customWidth="1"/>
    <col min="14386" max="14386" width="1.85546875" style="135" customWidth="1"/>
    <col min="14387" max="14387" width="2.42578125" style="135" customWidth="1"/>
    <col min="14388" max="14388" width="2.140625" style="135" customWidth="1"/>
    <col min="14389" max="14390" width="2.28515625" style="135" customWidth="1"/>
    <col min="14391" max="14391" width="1.85546875" style="135" customWidth="1"/>
    <col min="14392" max="14392" width="1.42578125" style="135" customWidth="1"/>
    <col min="14393" max="14393" width="2.28515625" style="135" customWidth="1"/>
    <col min="14394" max="14394" width="1.7109375" style="135" customWidth="1"/>
    <col min="14395" max="14395" width="0.85546875" style="135" customWidth="1"/>
    <col min="14396" max="14396" width="1.5703125" style="135" customWidth="1"/>
    <col min="14397" max="14397" width="1.42578125" style="135" customWidth="1"/>
    <col min="14398" max="14398" width="0.7109375" style="135" customWidth="1"/>
    <col min="14399" max="14592" width="11.42578125" style="135"/>
    <col min="14593" max="14595" width="2.5703125" style="135" customWidth="1"/>
    <col min="14596" max="14596" width="8.140625" style="135" customWidth="1"/>
    <col min="14597" max="14625" width="2.5703125" style="135" customWidth="1"/>
    <col min="14626" max="14626" width="7" style="135" customWidth="1"/>
    <col min="14627" max="14639" width="2.5703125" style="135" customWidth="1"/>
    <col min="14640" max="14640" width="1.42578125" style="135" customWidth="1"/>
    <col min="14641" max="14641" width="2.28515625" style="135" customWidth="1"/>
    <col min="14642" max="14642" width="1.85546875" style="135" customWidth="1"/>
    <col min="14643" max="14643" width="2.42578125" style="135" customWidth="1"/>
    <col min="14644" max="14644" width="2.140625" style="135" customWidth="1"/>
    <col min="14645" max="14646" width="2.28515625" style="135" customWidth="1"/>
    <col min="14647" max="14647" width="1.85546875" style="135" customWidth="1"/>
    <col min="14648" max="14648" width="1.42578125" style="135" customWidth="1"/>
    <col min="14649" max="14649" width="2.28515625" style="135" customWidth="1"/>
    <col min="14650" max="14650" width="1.7109375" style="135" customWidth="1"/>
    <col min="14651" max="14651" width="0.85546875" style="135" customWidth="1"/>
    <col min="14652" max="14652" width="1.5703125" style="135" customWidth="1"/>
    <col min="14653" max="14653" width="1.42578125" style="135" customWidth="1"/>
    <col min="14654" max="14654" width="0.7109375" style="135" customWidth="1"/>
    <col min="14655" max="14848" width="11.42578125" style="135"/>
    <col min="14849" max="14851" width="2.5703125" style="135" customWidth="1"/>
    <col min="14852" max="14852" width="8.140625" style="135" customWidth="1"/>
    <col min="14853" max="14881" width="2.5703125" style="135" customWidth="1"/>
    <col min="14882" max="14882" width="7" style="135" customWidth="1"/>
    <col min="14883" max="14895" width="2.5703125" style="135" customWidth="1"/>
    <col min="14896" max="14896" width="1.42578125" style="135" customWidth="1"/>
    <col min="14897" max="14897" width="2.28515625" style="135" customWidth="1"/>
    <col min="14898" max="14898" width="1.85546875" style="135" customWidth="1"/>
    <col min="14899" max="14899" width="2.42578125" style="135" customWidth="1"/>
    <col min="14900" max="14900" width="2.140625" style="135" customWidth="1"/>
    <col min="14901" max="14902" width="2.28515625" style="135" customWidth="1"/>
    <col min="14903" max="14903" width="1.85546875" style="135" customWidth="1"/>
    <col min="14904" max="14904" width="1.42578125" style="135" customWidth="1"/>
    <col min="14905" max="14905" width="2.28515625" style="135" customWidth="1"/>
    <col min="14906" max="14906" width="1.7109375" style="135" customWidth="1"/>
    <col min="14907" max="14907" width="0.85546875" style="135" customWidth="1"/>
    <col min="14908" max="14908" width="1.5703125" style="135" customWidth="1"/>
    <col min="14909" max="14909" width="1.42578125" style="135" customWidth="1"/>
    <col min="14910" max="14910" width="0.7109375" style="135" customWidth="1"/>
    <col min="14911" max="15104" width="11.42578125" style="135"/>
    <col min="15105" max="15107" width="2.5703125" style="135" customWidth="1"/>
    <col min="15108" max="15108" width="8.140625" style="135" customWidth="1"/>
    <col min="15109" max="15137" width="2.5703125" style="135" customWidth="1"/>
    <col min="15138" max="15138" width="7" style="135" customWidth="1"/>
    <col min="15139" max="15151" width="2.5703125" style="135" customWidth="1"/>
    <col min="15152" max="15152" width="1.42578125" style="135" customWidth="1"/>
    <col min="15153" max="15153" width="2.28515625" style="135" customWidth="1"/>
    <col min="15154" max="15154" width="1.85546875" style="135" customWidth="1"/>
    <col min="15155" max="15155" width="2.42578125" style="135" customWidth="1"/>
    <col min="15156" max="15156" width="2.140625" style="135" customWidth="1"/>
    <col min="15157" max="15158" width="2.28515625" style="135" customWidth="1"/>
    <col min="15159" max="15159" width="1.85546875" style="135" customWidth="1"/>
    <col min="15160" max="15160" width="1.42578125" style="135" customWidth="1"/>
    <col min="15161" max="15161" width="2.28515625" style="135" customWidth="1"/>
    <col min="15162" max="15162" width="1.7109375" style="135" customWidth="1"/>
    <col min="15163" max="15163" width="0.85546875" style="135" customWidth="1"/>
    <col min="15164" max="15164" width="1.5703125" style="135" customWidth="1"/>
    <col min="15165" max="15165" width="1.42578125" style="135" customWidth="1"/>
    <col min="15166" max="15166" width="0.7109375" style="135" customWidth="1"/>
    <col min="15167" max="15360" width="11.42578125" style="135"/>
    <col min="15361" max="15363" width="2.5703125" style="135" customWidth="1"/>
    <col min="15364" max="15364" width="8.140625" style="135" customWidth="1"/>
    <col min="15365" max="15393" width="2.5703125" style="135" customWidth="1"/>
    <col min="15394" max="15394" width="7" style="135" customWidth="1"/>
    <col min="15395" max="15407" width="2.5703125" style="135" customWidth="1"/>
    <col min="15408" max="15408" width="1.42578125" style="135" customWidth="1"/>
    <col min="15409" max="15409" width="2.28515625" style="135" customWidth="1"/>
    <col min="15410" max="15410" width="1.85546875" style="135" customWidth="1"/>
    <col min="15411" max="15411" width="2.42578125" style="135" customWidth="1"/>
    <col min="15412" max="15412" width="2.140625" style="135" customWidth="1"/>
    <col min="15413" max="15414" width="2.28515625" style="135" customWidth="1"/>
    <col min="15415" max="15415" width="1.85546875" style="135" customWidth="1"/>
    <col min="15416" max="15416" width="1.42578125" style="135" customWidth="1"/>
    <col min="15417" max="15417" width="2.28515625" style="135" customWidth="1"/>
    <col min="15418" max="15418" width="1.7109375" style="135" customWidth="1"/>
    <col min="15419" max="15419" width="0.85546875" style="135" customWidth="1"/>
    <col min="15420" max="15420" width="1.5703125" style="135" customWidth="1"/>
    <col min="15421" max="15421" width="1.42578125" style="135" customWidth="1"/>
    <col min="15422" max="15422" width="0.7109375" style="135" customWidth="1"/>
    <col min="15423" max="15616" width="11.42578125" style="135"/>
    <col min="15617" max="15619" width="2.5703125" style="135" customWidth="1"/>
    <col min="15620" max="15620" width="8.140625" style="135" customWidth="1"/>
    <col min="15621" max="15649" width="2.5703125" style="135" customWidth="1"/>
    <col min="15650" max="15650" width="7" style="135" customWidth="1"/>
    <col min="15651" max="15663" width="2.5703125" style="135" customWidth="1"/>
    <col min="15664" max="15664" width="1.42578125" style="135" customWidth="1"/>
    <col min="15665" max="15665" width="2.28515625" style="135" customWidth="1"/>
    <col min="15666" max="15666" width="1.85546875" style="135" customWidth="1"/>
    <col min="15667" max="15667" width="2.42578125" style="135" customWidth="1"/>
    <col min="15668" max="15668" width="2.140625" style="135" customWidth="1"/>
    <col min="15669" max="15670" width="2.28515625" style="135" customWidth="1"/>
    <col min="15671" max="15671" width="1.85546875" style="135" customWidth="1"/>
    <col min="15672" max="15672" width="1.42578125" style="135" customWidth="1"/>
    <col min="15673" max="15673" width="2.28515625" style="135" customWidth="1"/>
    <col min="15674" max="15674" width="1.7109375" style="135" customWidth="1"/>
    <col min="15675" max="15675" width="0.85546875" style="135" customWidth="1"/>
    <col min="15676" max="15676" width="1.5703125" style="135" customWidth="1"/>
    <col min="15677" max="15677" width="1.42578125" style="135" customWidth="1"/>
    <col min="15678" max="15678" width="0.7109375" style="135" customWidth="1"/>
    <col min="15679" max="15872" width="11.42578125" style="135"/>
    <col min="15873" max="15875" width="2.5703125" style="135" customWidth="1"/>
    <col min="15876" max="15876" width="8.140625" style="135" customWidth="1"/>
    <col min="15877" max="15905" width="2.5703125" style="135" customWidth="1"/>
    <col min="15906" max="15906" width="7" style="135" customWidth="1"/>
    <col min="15907" max="15919" width="2.5703125" style="135" customWidth="1"/>
    <col min="15920" max="15920" width="1.42578125" style="135" customWidth="1"/>
    <col min="15921" max="15921" width="2.28515625" style="135" customWidth="1"/>
    <col min="15922" max="15922" width="1.85546875" style="135" customWidth="1"/>
    <col min="15923" max="15923" width="2.42578125" style="135" customWidth="1"/>
    <col min="15924" max="15924" width="2.140625" style="135" customWidth="1"/>
    <col min="15925" max="15926" width="2.28515625" style="135" customWidth="1"/>
    <col min="15927" max="15927" width="1.85546875" style="135" customWidth="1"/>
    <col min="15928" max="15928" width="1.42578125" style="135" customWidth="1"/>
    <col min="15929" max="15929" width="2.28515625" style="135" customWidth="1"/>
    <col min="15930" max="15930" width="1.7109375" style="135" customWidth="1"/>
    <col min="15931" max="15931" width="0.85546875" style="135" customWidth="1"/>
    <col min="15932" max="15932" width="1.5703125" style="135" customWidth="1"/>
    <col min="15933" max="15933" width="1.42578125" style="135" customWidth="1"/>
    <col min="15934" max="15934" width="0.7109375" style="135" customWidth="1"/>
    <col min="15935" max="16128" width="11.42578125" style="135"/>
    <col min="16129" max="16131" width="2.5703125" style="135" customWidth="1"/>
    <col min="16132" max="16132" width="8.140625" style="135" customWidth="1"/>
    <col min="16133" max="16161" width="2.5703125" style="135" customWidth="1"/>
    <col min="16162" max="16162" width="7" style="135" customWidth="1"/>
    <col min="16163" max="16175" width="2.5703125" style="135" customWidth="1"/>
    <col min="16176" max="16176" width="1.42578125" style="135" customWidth="1"/>
    <col min="16177" max="16177" width="2.28515625" style="135" customWidth="1"/>
    <col min="16178" max="16178" width="1.85546875" style="135" customWidth="1"/>
    <col min="16179" max="16179" width="2.42578125" style="135" customWidth="1"/>
    <col min="16180" max="16180" width="2.140625" style="135" customWidth="1"/>
    <col min="16181" max="16182" width="2.28515625" style="135" customWidth="1"/>
    <col min="16183" max="16183" width="1.85546875" style="135" customWidth="1"/>
    <col min="16184" max="16184" width="1.42578125" style="135" customWidth="1"/>
    <col min="16185" max="16185" width="2.28515625" style="135" customWidth="1"/>
    <col min="16186" max="16186" width="1.7109375" style="135" customWidth="1"/>
    <col min="16187" max="16187" width="0.85546875" style="135" customWidth="1"/>
    <col min="16188" max="16188" width="1.5703125" style="135" customWidth="1"/>
    <col min="16189" max="16189" width="1.42578125" style="135" customWidth="1"/>
    <col min="16190" max="16190" width="0.7109375" style="135" customWidth="1"/>
    <col min="16191" max="16384" width="11.42578125" style="135"/>
  </cols>
  <sheetData>
    <row r="1" spans="1:51" ht="13.5" customHeight="1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131"/>
      <c r="S1" s="131"/>
      <c r="T1" s="131"/>
      <c r="U1" s="131"/>
      <c r="V1" s="131"/>
      <c r="W1" s="131"/>
      <c r="X1" s="131"/>
      <c r="Y1" s="131"/>
      <c r="Z1" s="132" t="s">
        <v>171</v>
      </c>
      <c r="AA1" s="131"/>
      <c r="AB1" s="131"/>
      <c r="AC1" s="131"/>
      <c r="AD1" s="131"/>
      <c r="AE1" s="131"/>
      <c r="AF1" s="131"/>
      <c r="AG1" s="131"/>
      <c r="AH1" s="131"/>
      <c r="AI1" s="133"/>
      <c r="AJ1" s="130"/>
      <c r="AK1" s="130"/>
      <c r="AL1" s="130"/>
      <c r="AM1" s="130"/>
      <c r="AN1" s="130"/>
      <c r="AO1" s="130"/>
      <c r="AP1" s="130"/>
      <c r="AQ1" s="130"/>
      <c r="AR1" s="130"/>
      <c r="AS1" s="134"/>
      <c r="AT1" s="134"/>
      <c r="AU1" s="134"/>
      <c r="AV1" s="134"/>
      <c r="AW1" s="134"/>
    </row>
    <row r="2" spans="1:51" ht="13.5" customHeight="1" x14ac:dyDescent="0.25">
      <c r="A2" s="130"/>
      <c r="B2" s="130"/>
      <c r="C2" s="130"/>
      <c r="E2" s="136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7" t="s">
        <v>172</v>
      </c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4"/>
      <c r="AV2" s="134"/>
      <c r="AW2" s="134"/>
      <c r="AX2" s="134"/>
    </row>
    <row r="3" spans="1:51" ht="13.5" customHeight="1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7" t="s">
        <v>173</v>
      </c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4"/>
      <c r="AT3" s="134"/>
      <c r="AU3" s="134"/>
      <c r="AV3" s="134"/>
      <c r="AW3" s="134"/>
    </row>
    <row r="4" spans="1:51" ht="35.25" customHeight="1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</row>
    <row r="5" spans="1:51" ht="13.5" customHeight="1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</row>
    <row r="6" spans="1:51" ht="13.5" customHeight="1" x14ac:dyDescent="0.25">
      <c r="A6" s="138" t="s">
        <v>174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8" t="s">
        <v>175</v>
      </c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</row>
    <row r="7" spans="1:51" ht="13.5" customHeight="1" x14ac:dyDescent="0.25">
      <c r="A7" s="139" t="s">
        <v>176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9" t="s">
        <v>177</v>
      </c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</row>
    <row r="8" spans="1:51" ht="24" customHeight="1" x14ac:dyDescent="0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</row>
    <row r="9" spans="1:51" ht="26.25" customHeight="1" x14ac:dyDescent="0.3">
      <c r="A9" s="130" t="s">
        <v>178</v>
      </c>
      <c r="B9" s="130"/>
      <c r="C9" s="130"/>
      <c r="D9" s="130"/>
      <c r="E9" s="130"/>
      <c r="F9" s="130"/>
      <c r="G9" s="130"/>
      <c r="H9" s="139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40" t="s">
        <v>194</v>
      </c>
      <c r="AK9" s="130"/>
      <c r="AL9" s="130"/>
      <c r="AM9" s="130"/>
      <c r="AN9" s="130"/>
      <c r="AO9" s="130"/>
      <c r="AP9" s="130"/>
      <c r="AQ9" s="139"/>
      <c r="AR9" s="130"/>
      <c r="AS9" s="130"/>
      <c r="AT9" s="130"/>
      <c r="AU9" s="130"/>
      <c r="AV9" s="130"/>
      <c r="AW9" s="130"/>
      <c r="AX9" s="130"/>
      <c r="AY9" s="130"/>
    </row>
    <row r="10" spans="1:51" ht="3.75" customHeight="1" x14ac:dyDescent="0.2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</row>
    <row r="11" spans="1:51" s="142" customFormat="1" ht="26.25" customHeight="1" x14ac:dyDescent="0.25">
      <c r="A11" s="141" t="s">
        <v>253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41" t="s">
        <v>253</v>
      </c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</row>
    <row r="12" spans="1:51" ht="23.25" customHeight="1" x14ac:dyDescent="0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</row>
    <row r="13" spans="1:51" ht="38.25" customHeight="1" x14ac:dyDescent="0.25">
      <c r="A13" s="606" t="s">
        <v>179</v>
      </c>
      <c r="B13" s="606"/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6"/>
      <c r="Q13" s="606"/>
      <c r="R13" s="606"/>
      <c r="S13" s="606"/>
      <c r="T13" s="606"/>
      <c r="U13" s="606"/>
      <c r="V13" s="606"/>
      <c r="W13" s="606"/>
      <c r="X13" s="606"/>
      <c r="Y13" s="606"/>
      <c r="Z13" s="606"/>
      <c r="AA13" s="606"/>
      <c r="AB13" s="606"/>
      <c r="AC13" s="606"/>
      <c r="AD13" s="606"/>
      <c r="AE13" s="606"/>
      <c r="AF13" s="606"/>
      <c r="AG13" s="606"/>
      <c r="AH13" s="606"/>
      <c r="AI13" s="606"/>
      <c r="AJ13" s="606"/>
      <c r="AK13" s="606"/>
      <c r="AL13" s="606"/>
      <c r="AM13" s="606"/>
      <c r="AN13" s="606"/>
      <c r="AO13" s="606"/>
      <c r="AP13" s="606"/>
      <c r="AQ13" s="606"/>
      <c r="AR13" s="606"/>
      <c r="AS13" s="606"/>
      <c r="AT13" s="606"/>
      <c r="AU13" s="606"/>
      <c r="AV13" s="606"/>
      <c r="AW13" s="130"/>
      <c r="AX13" s="130"/>
      <c r="AY13" s="130"/>
    </row>
    <row r="14" spans="1:51" s="142" customFormat="1" ht="13.5" customHeight="1" x14ac:dyDescent="0.25">
      <c r="A14" s="607" t="s">
        <v>180</v>
      </c>
      <c r="B14" s="607"/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7"/>
      <c r="S14" s="607"/>
      <c r="T14" s="607"/>
      <c r="U14" s="607"/>
      <c r="V14" s="607"/>
      <c r="W14" s="607"/>
      <c r="X14" s="607"/>
      <c r="Y14" s="607"/>
      <c r="Z14" s="607"/>
      <c r="AA14" s="607"/>
      <c r="AB14" s="607"/>
      <c r="AC14" s="607"/>
      <c r="AD14" s="607"/>
      <c r="AE14" s="607"/>
      <c r="AF14" s="607"/>
      <c r="AG14" s="607"/>
      <c r="AH14" s="607"/>
      <c r="AI14" s="607"/>
      <c r="AJ14" s="607"/>
      <c r="AK14" s="607"/>
      <c r="AL14" s="607"/>
      <c r="AM14" s="607"/>
      <c r="AN14" s="607"/>
      <c r="AO14" s="607"/>
      <c r="AP14" s="607"/>
      <c r="AQ14" s="607"/>
      <c r="AR14" s="607"/>
      <c r="AS14" s="607"/>
      <c r="AT14" s="607"/>
      <c r="AU14" s="607"/>
      <c r="AV14" s="607"/>
      <c r="AW14" s="131"/>
      <c r="AX14" s="131"/>
      <c r="AY14" s="131"/>
    </row>
    <row r="15" spans="1:51" s="142" customFormat="1" ht="26.25" customHeight="1" x14ac:dyDescent="0.25">
      <c r="A15" s="608" t="s">
        <v>181</v>
      </c>
      <c r="B15" s="608"/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8"/>
      <c r="AL15" s="608"/>
      <c r="AM15" s="608"/>
      <c r="AN15" s="608"/>
      <c r="AO15" s="608"/>
      <c r="AP15" s="608"/>
      <c r="AQ15" s="608"/>
      <c r="AR15" s="608"/>
      <c r="AS15" s="608"/>
      <c r="AT15" s="608"/>
      <c r="AU15" s="608"/>
      <c r="AV15" s="608"/>
      <c r="AW15" s="131"/>
      <c r="AX15" s="131"/>
      <c r="AY15" s="131"/>
    </row>
    <row r="16" spans="1:51" s="142" customFormat="1" ht="17.25" customHeight="1" x14ac:dyDescent="0.25">
      <c r="A16" s="609" t="s">
        <v>195</v>
      </c>
      <c r="B16" s="609"/>
      <c r="C16" s="609"/>
      <c r="D16" s="609"/>
      <c r="E16" s="609"/>
      <c r="F16" s="144"/>
      <c r="G16" s="610" t="s">
        <v>196</v>
      </c>
      <c r="H16" s="610"/>
      <c r="I16" s="610"/>
      <c r="J16" s="610"/>
      <c r="K16" s="610"/>
      <c r="L16" s="610"/>
      <c r="M16" s="610"/>
      <c r="N16" s="610"/>
      <c r="O16" s="610"/>
      <c r="P16" s="610"/>
      <c r="Q16" s="610"/>
      <c r="R16" s="610"/>
      <c r="S16" s="610"/>
      <c r="T16" s="610"/>
      <c r="U16" s="610"/>
      <c r="V16" s="610"/>
      <c r="W16" s="610"/>
      <c r="X16" s="610"/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0"/>
      <c r="AJ16" s="610"/>
      <c r="AK16" s="610"/>
      <c r="AL16" s="610"/>
      <c r="AM16" s="610"/>
      <c r="AN16" s="610"/>
      <c r="AO16" s="610"/>
      <c r="AP16" s="610"/>
      <c r="AQ16" s="610"/>
      <c r="AR16" s="610"/>
      <c r="AS16" s="610"/>
      <c r="AT16" s="610"/>
      <c r="AU16" s="610"/>
      <c r="AV16" s="610"/>
      <c r="AW16" s="131"/>
      <c r="AX16" s="131"/>
      <c r="AY16" s="131"/>
    </row>
    <row r="17" spans="1:62" ht="19.5" customHeight="1" x14ac:dyDescent="0.25">
      <c r="A17" s="605"/>
      <c r="B17" s="605"/>
      <c r="C17" s="605"/>
      <c r="D17" s="605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/>
      <c r="AC17" s="605"/>
      <c r="AD17" s="605"/>
      <c r="AE17" s="605"/>
      <c r="AF17" s="605"/>
      <c r="AG17" s="605"/>
      <c r="AH17" s="605"/>
      <c r="AI17" s="605"/>
      <c r="AJ17" s="605"/>
      <c r="AK17" s="605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145"/>
      <c r="AW17" s="130"/>
      <c r="AX17" s="130"/>
      <c r="AY17" s="130"/>
    </row>
    <row r="18" spans="1:62" s="146" customFormat="1" ht="19.5" customHeight="1" x14ac:dyDescent="0.25">
      <c r="O18" s="612" t="s">
        <v>182</v>
      </c>
      <c r="P18" s="612"/>
      <c r="Q18" s="612"/>
      <c r="R18" s="612"/>
      <c r="S18" s="612"/>
      <c r="T18" s="612"/>
      <c r="U18" s="612"/>
      <c r="V18" s="612"/>
      <c r="W18" s="612"/>
      <c r="X18" s="612"/>
      <c r="Y18" s="612"/>
      <c r="Z18" s="612"/>
      <c r="AA18" s="612"/>
      <c r="AB18" s="612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8"/>
      <c r="AW18" s="147"/>
      <c r="AX18" s="147"/>
      <c r="AY18" s="147"/>
    </row>
    <row r="19" spans="1:62" ht="13.5" customHeight="1" x14ac:dyDescent="0.2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</row>
    <row r="20" spans="1:62" s="142" customFormat="1" ht="13.5" customHeight="1" x14ac:dyDescent="0.2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 t="s">
        <v>183</v>
      </c>
      <c r="P20" s="149"/>
      <c r="Q20" s="149"/>
      <c r="R20" s="149"/>
      <c r="S20" s="149"/>
      <c r="T20" s="149"/>
      <c r="U20" s="149"/>
      <c r="V20" s="149"/>
      <c r="W20" s="149" t="s">
        <v>197</v>
      </c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</row>
    <row r="21" spans="1:62" s="142" customFormat="1" ht="13.5" customHeight="1" x14ac:dyDescent="0.2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</row>
    <row r="22" spans="1:62" s="142" customFormat="1" ht="13.5" customHeight="1" x14ac:dyDescent="0.2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 t="s">
        <v>184</v>
      </c>
      <c r="P22" s="149"/>
      <c r="Q22" s="149"/>
      <c r="R22" s="149"/>
      <c r="S22" s="149"/>
      <c r="T22" s="149"/>
      <c r="U22" s="149"/>
      <c r="V22" s="149"/>
      <c r="W22" s="149" t="s">
        <v>185</v>
      </c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</row>
    <row r="23" spans="1:62" ht="13.5" customHeight="1" x14ac:dyDescent="0.2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</row>
    <row r="24" spans="1:62" s="142" customFormat="1" ht="13.5" customHeight="1" x14ac:dyDescent="0.25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 t="s">
        <v>186</v>
      </c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613" t="s">
        <v>198</v>
      </c>
      <c r="AB24" s="613"/>
      <c r="AC24" s="613"/>
      <c r="AD24" s="613"/>
      <c r="AE24" s="613"/>
      <c r="AF24" s="131" t="s">
        <v>187</v>
      </c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</row>
    <row r="25" spans="1:62" ht="13.5" customHeight="1" x14ac:dyDescent="0.2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</row>
    <row r="26" spans="1:62" ht="13.5" customHeight="1" x14ac:dyDescent="0.2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614" t="s">
        <v>188</v>
      </c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614"/>
      <c r="AI26" s="615" t="s">
        <v>199</v>
      </c>
      <c r="AJ26" s="615"/>
      <c r="AK26" s="615"/>
      <c r="AL26" s="615"/>
      <c r="AM26" s="615"/>
      <c r="AN26" s="615"/>
      <c r="AO26" s="615"/>
      <c r="AP26" s="615"/>
      <c r="AQ26" s="615"/>
      <c r="AR26" s="615"/>
      <c r="AS26" s="615"/>
      <c r="AT26" s="615"/>
      <c r="AU26" s="615"/>
      <c r="AV26" s="615"/>
      <c r="AW26" s="615"/>
      <c r="AX26" s="615"/>
      <c r="AY26" s="615"/>
      <c r="AZ26" s="615"/>
      <c r="BA26" s="615"/>
      <c r="BB26" s="615"/>
      <c r="BC26" s="615"/>
      <c r="BD26" s="615"/>
      <c r="BE26" s="615"/>
      <c r="BF26" s="615"/>
      <c r="BG26" s="615"/>
      <c r="BH26" s="615"/>
      <c r="BI26" s="615"/>
      <c r="BJ26" s="615"/>
    </row>
    <row r="27" spans="1:62" ht="13.5" customHeight="1" x14ac:dyDescent="0.2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616" t="s">
        <v>189</v>
      </c>
      <c r="AJ27" s="616"/>
      <c r="AK27" s="616"/>
      <c r="AL27" s="616"/>
      <c r="AM27" s="616"/>
      <c r="AN27" s="616"/>
      <c r="AO27" s="616"/>
      <c r="AP27" s="616"/>
      <c r="AQ27" s="616"/>
      <c r="AR27" s="616"/>
      <c r="AS27" s="616"/>
      <c r="AT27" s="616"/>
      <c r="AU27" s="616"/>
      <c r="AV27" s="616"/>
      <c r="AW27" s="616"/>
      <c r="AX27" s="616"/>
      <c r="AY27" s="616"/>
      <c r="AZ27" s="616"/>
      <c r="BA27" s="616"/>
      <c r="BB27" s="616"/>
      <c r="BC27" s="616"/>
      <c r="BD27" s="616"/>
      <c r="BE27" s="616"/>
      <c r="BF27" s="616"/>
      <c r="BG27" s="616"/>
      <c r="BH27" s="616"/>
      <c r="BI27" s="616"/>
      <c r="BJ27" s="616"/>
    </row>
    <row r="28" spans="1:62" ht="13.5" customHeight="1" x14ac:dyDescent="0.2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</row>
    <row r="29" spans="1:62" s="142" customFormat="1" ht="13.5" customHeigh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 t="s">
        <v>190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617">
        <v>41766</v>
      </c>
      <c r="AD29" s="618"/>
      <c r="AE29" s="618"/>
      <c r="AF29" s="618"/>
      <c r="AG29" s="618"/>
      <c r="AH29" s="149"/>
      <c r="AI29" s="619" t="s">
        <v>191</v>
      </c>
      <c r="AJ29" s="619"/>
      <c r="AK29" s="618">
        <v>464</v>
      </c>
      <c r="AL29" s="618"/>
      <c r="AM29" s="618"/>
      <c r="AN29" s="618"/>
      <c r="AO29" s="618"/>
      <c r="AP29" s="618"/>
      <c r="AQ29" s="149"/>
      <c r="AR29" s="149"/>
      <c r="AS29" s="149"/>
      <c r="AT29" s="149"/>
      <c r="AU29" s="149"/>
      <c r="AV29" s="149"/>
      <c r="AW29" s="149"/>
      <c r="AX29" s="149"/>
      <c r="AY29" s="149"/>
    </row>
    <row r="30" spans="1:62" ht="13.5" customHeight="1" x14ac:dyDescent="0.2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</row>
    <row r="31" spans="1:62" s="142" customFormat="1" ht="13.5" customHeight="1" x14ac:dyDescent="0.2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 t="s">
        <v>192</v>
      </c>
      <c r="P31" s="149"/>
      <c r="Q31" s="149"/>
      <c r="R31" s="149"/>
      <c r="S31" s="611" t="s">
        <v>254</v>
      </c>
      <c r="T31" s="611"/>
      <c r="U31" s="611"/>
      <c r="V31" s="611"/>
      <c r="W31" s="611"/>
      <c r="X31" s="149"/>
      <c r="Y31" s="149"/>
      <c r="Z31" s="149"/>
      <c r="AA31" s="149" t="s">
        <v>193</v>
      </c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611" t="s">
        <v>252</v>
      </c>
      <c r="AO31" s="611"/>
      <c r="AP31" s="611"/>
      <c r="AQ31" s="611"/>
      <c r="AR31" s="611"/>
      <c r="AS31" s="149"/>
      <c r="AT31" s="149"/>
      <c r="AU31" s="149"/>
      <c r="AV31" s="149"/>
      <c r="AW31" s="149"/>
      <c r="AX31" s="149"/>
      <c r="AY31" s="149"/>
    </row>
    <row r="32" spans="1:62" ht="13.5" customHeight="1" x14ac:dyDescent="0.2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</row>
    <row r="33" spans="1:51" ht="13.5" customHeight="1" x14ac:dyDescent="0.2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</row>
    <row r="34" spans="1:51" ht="13.5" customHeight="1" x14ac:dyDescent="0.2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</row>
    <row r="35" spans="1:51" ht="13.5" customHeight="1" x14ac:dyDescent="0.2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</row>
    <row r="36" spans="1:51" ht="13.5" customHeight="1" x14ac:dyDescent="0.2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</row>
    <row r="37" spans="1:51" ht="13.5" customHeight="1" x14ac:dyDescent="0.2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</row>
    <row r="38" spans="1:51" ht="13.5" customHeight="1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</row>
    <row r="39" spans="1:51" ht="13.5" customHeight="1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</row>
    <row r="40" spans="1:51" ht="13.5" customHeight="1" x14ac:dyDescent="0.2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</row>
    <row r="41" spans="1:51" ht="13.5" customHeight="1" x14ac:dyDescent="0.2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</row>
    <row r="42" spans="1:51" ht="13.5" customHeight="1" x14ac:dyDescent="0.2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</row>
    <row r="43" spans="1:51" ht="13.5" customHeight="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</row>
    <row r="44" spans="1:51" ht="13.5" customHeight="1" x14ac:dyDescent="0.2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</row>
    <row r="45" spans="1:51" ht="13.5" customHeight="1" x14ac:dyDescent="0.2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</row>
    <row r="46" spans="1:51" ht="13.5" customHeight="1" x14ac:dyDescent="0.2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</row>
    <row r="47" spans="1:51" ht="13.5" customHeight="1" x14ac:dyDescent="0.2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</row>
    <row r="48" spans="1:51" ht="13.5" customHeight="1" x14ac:dyDescent="0.2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</row>
    <row r="49" spans="1:51" ht="13.5" customHeight="1" x14ac:dyDescent="0.2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</row>
    <row r="50" spans="1:51" ht="13.5" customHeight="1" x14ac:dyDescent="0.2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</row>
    <row r="51" spans="1:51" ht="13.5" customHeight="1" x14ac:dyDescent="0.2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</row>
    <row r="52" spans="1:51" ht="13.5" customHeight="1" x14ac:dyDescent="0.2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</row>
    <row r="53" spans="1:51" ht="13.5" customHeight="1" x14ac:dyDescent="0.2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</row>
    <row r="54" spans="1:51" ht="13.5" customHeight="1" x14ac:dyDescent="0.2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</row>
    <row r="55" spans="1:51" ht="13.5" customHeight="1" x14ac:dyDescent="0.2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</row>
    <row r="56" spans="1:51" ht="13.5" customHeight="1" x14ac:dyDescent="0.2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</row>
    <row r="57" spans="1:51" ht="13.5" customHeight="1" x14ac:dyDescent="0.2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</row>
    <row r="58" spans="1:51" ht="13.5" customHeight="1" x14ac:dyDescent="0.2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</row>
  </sheetData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37"/>
  <sheetViews>
    <sheetView zoomScale="120" zoomScaleNormal="120" workbookViewId="0">
      <selection activeCell="BF16" sqref="BF16"/>
    </sheetView>
  </sheetViews>
  <sheetFormatPr defaultColWidth="9.140625" defaultRowHeight="12.75" x14ac:dyDescent="0.2"/>
  <cols>
    <col min="1" max="54" width="2" style="1" customWidth="1"/>
    <col min="55" max="55" width="3" style="1" customWidth="1"/>
    <col min="56" max="56" width="4.85546875" style="1" customWidth="1"/>
    <col min="57" max="57" width="3" style="1" customWidth="1"/>
    <col min="58" max="58" width="3.42578125" style="1" customWidth="1"/>
    <col min="59" max="59" width="4.28515625" style="1" customWidth="1"/>
    <col min="60" max="60" width="3.42578125" style="1" customWidth="1"/>
    <col min="61" max="61" width="3" style="1" customWidth="1"/>
    <col min="62" max="62" width="2.5703125" style="1" customWidth="1"/>
    <col min="63" max="63" width="3.5703125" style="1" customWidth="1"/>
    <col min="64" max="67" width="2" style="1" customWidth="1"/>
    <col min="68" max="16384" width="9.140625" style="1"/>
  </cols>
  <sheetData>
    <row r="1" spans="1:63" ht="12.75" customHeight="1" x14ac:dyDescent="0.2">
      <c r="B1" s="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63" ht="12.75" customHeight="1" x14ac:dyDescent="0.2">
      <c r="B2" s="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63" ht="18" customHeight="1" x14ac:dyDescent="0.2">
      <c r="B3" s="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3"/>
    </row>
    <row r="4" spans="1:63" ht="25.5" customHeight="1" thickBot="1" x14ac:dyDescent="0.25">
      <c r="A4" s="620" t="s">
        <v>83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620"/>
      <c r="AK4" s="620"/>
      <c r="AL4" s="620"/>
      <c r="AM4" s="620"/>
      <c r="AN4" s="620"/>
      <c r="AO4" s="620"/>
      <c r="AP4" s="620"/>
      <c r="AQ4" s="620"/>
      <c r="AR4" s="620"/>
      <c r="AS4" s="620"/>
      <c r="AT4" s="620"/>
      <c r="AU4" s="620"/>
      <c r="AV4" s="620"/>
      <c r="AW4" s="620"/>
      <c r="AX4" s="620"/>
      <c r="AY4" s="620"/>
      <c r="AZ4" s="620"/>
      <c r="BA4" s="620"/>
      <c r="BB4" s="620"/>
      <c r="BC4" s="621" t="s">
        <v>84</v>
      </c>
      <c r="BD4" s="621"/>
      <c r="BE4" s="621"/>
      <c r="BF4" s="621"/>
      <c r="BG4" s="621"/>
      <c r="BH4" s="621"/>
      <c r="BI4" s="621"/>
      <c r="BJ4" s="621"/>
      <c r="BK4" s="621"/>
    </row>
    <row r="5" spans="1:63" ht="12.75" customHeight="1" thickBot="1" x14ac:dyDescent="0.25">
      <c r="A5" s="622" t="s">
        <v>0</v>
      </c>
      <c r="B5" s="623"/>
      <c r="C5" s="628" t="s">
        <v>1</v>
      </c>
      <c r="D5" s="628"/>
      <c r="E5" s="628"/>
      <c r="F5" s="628"/>
      <c r="G5" s="629" t="s">
        <v>2</v>
      </c>
      <c r="H5" s="628" t="s">
        <v>3</v>
      </c>
      <c r="I5" s="628"/>
      <c r="J5" s="628"/>
      <c r="K5" s="629" t="s">
        <v>4</v>
      </c>
      <c r="L5" s="628" t="s">
        <v>5</v>
      </c>
      <c r="M5" s="628"/>
      <c r="N5" s="628"/>
      <c r="O5" s="628"/>
      <c r="P5" s="628" t="s">
        <v>6</v>
      </c>
      <c r="Q5" s="628"/>
      <c r="R5" s="628"/>
      <c r="S5" s="628"/>
      <c r="T5" s="630" t="s">
        <v>7</v>
      </c>
      <c r="U5" s="628" t="s">
        <v>8</v>
      </c>
      <c r="V5" s="628"/>
      <c r="W5" s="628"/>
      <c r="X5" s="629" t="s">
        <v>9</v>
      </c>
      <c r="Y5" s="628" t="s">
        <v>10</v>
      </c>
      <c r="Z5" s="628"/>
      <c r="AA5" s="628"/>
      <c r="AB5" s="629" t="s">
        <v>11</v>
      </c>
      <c r="AC5" s="628" t="s">
        <v>12</v>
      </c>
      <c r="AD5" s="628"/>
      <c r="AE5" s="628"/>
      <c r="AF5" s="628"/>
      <c r="AG5" s="629" t="s">
        <v>13</v>
      </c>
      <c r="AH5" s="628" t="s">
        <v>14</v>
      </c>
      <c r="AI5" s="628"/>
      <c r="AJ5" s="628"/>
      <c r="AK5" s="629" t="s">
        <v>15</v>
      </c>
      <c r="AL5" s="628" t="s">
        <v>16</v>
      </c>
      <c r="AM5" s="628"/>
      <c r="AN5" s="628"/>
      <c r="AO5" s="628"/>
      <c r="AP5" s="628" t="s">
        <v>17</v>
      </c>
      <c r="AQ5" s="628"/>
      <c r="AR5" s="628"/>
      <c r="AS5" s="628"/>
      <c r="AT5" s="629" t="s">
        <v>18</v>
      </c>
      <c r="AU5" s="628" t="s">
        <v>19</v>
      </c>
      <c r="AV5" s="628"/>
      <c r="AW5" s="628"/>
      <c r="AX5" s="629" t="s">
        <v>20</v>
      </c>
      <c r="AY5" s="642" t="s">
        <v>21</v>
      </c>
      <c r="AZ5" s="642"/>
      <c r="BA5" s="642"/>
      <c r="BB5" s="642"/>
      <c r="BC5" s="643" t="s">
        <v>0</v>
      </c>
      <c r="BD5" s="645" t="s">
        <v>22</v>
      </c>
      <c r="BE5" s="631" t="s">
        <v>23</v>
      </c>
      <c r="BF5" s="639" t="s">
        <v>24</v>
      </c>
      <c r="BG5" s="639"/>
      <c r="BH5" s="631" t="s">
        <v>25</v>
      </c>
      <c r="BI5" s="631" t="s">
        <v>26</v>
      </c>
      <c r="BJ5" s="633" t="s">
        <v>27</v>
      </c>
      <c r="BK5" s="631" t="s">
        <v>28</v>
      </c>
    </row>
    <row r="6" spans="1:63" ht="33.75" customHeight="1" thickBot="1" x14ac:dyDescent="0.25">
      <c r="A6" s="624"/>
      <c r="B6" s="625"/>
      <c r="C6" s="628"/>
      <c r="D6" s="628"/>
      <c r="E6" s="628"/>
      <c r="F6" s="628"/>
      <c r="G6" s="629"/>
      <c r="H6" s="628"/>
      <c r="I6" s="628"/>
      <c r="J6" s="628"/>
      <c r="K6" s="629"/>
      <c r="L6" s="628"/>
      <c r="M6" s="628"/>
      <c r="N6" s="628"/>
      <c r="O6" s="628"/>
      <c r="P6" s="628"/>
      <c r="Q6" s="628"/>
      <c r="R6" s="628"/>
      <c r="S6" s="628"/>
      <c r="T6" s="630"/>
      <c r="U6" s="628"/>
      <c r="V6" s="628"/>
      <c r="W6" s="628"/>
      <c r="X6" s="629"/>
      <c r="Y6" s="628"/>
      <c r="Z6" s="628"/>
      <c r="AA6" s="628"/>
      <c r="AB6" s="629"/>
      <c r="AC6" s="628"/>
      <c r="AD6" s="628"/>
      <c r="AE6" s="628"/>
      <c r="AF6" s="628"/>
      <c r="AG6" s="629"/>
      <c r="AH6" s="628"/>
      <c r="AI6" s="628"/>
      <c r="AJ6" s="628"/>
      <c r="AK6" s="629"/>
      <c r="AL6" s="628"/>
      <c r="AM6" s="628"/>
      <c r="AN6" s="628"/>
      <c r="AO6" s="628"/>
      <c r="AP6" s="628"/>
      <c r="AQ6" s="628"/>
      <c r="AR6" s="628"/>
      <c r="AS6" s="628"/>
      <c r="AT6" s="629"/>
      <c r="AU6" s="628"/>
      <c r="AV6" s="628"/>
      <c r="AW6" s="628"/>
      <c r="AX6" s="629"/>
      <c r="AY6" s="642"/>
      <c r="AZ6" s="642"/>
      <c r="BA6" s="642"/>
      <c r="BB6" s="642"/>
      <c r="BC6" s="643"/>
      <c r="BD6" s="645"/>
      <c r="BE6" s="631"/>
      <c r="BF6" s="639"/>
      <c r="BG6" s="639"/>
      <c r="BH6" s="631"/>
      <c r="BI6" s="631"/>
      <c r="BJ6" s="633"/>
      <c r="BK6" s="631"/>
    </row>
    <row r="7" spans="1:63" ht="12.75" customHeight="1" thickBot="1" x14ac:dyDescent="0.25">
      <c r="A7" s="624"/>
      <c r="B7" s="625"/>
      <c r="C7" s="4"/>
      <c r="D7" s="4"/>
      <c r="E7" s="4"/>
      <c r="F7" s="5"/>
      <c r="G7" s="629"/>
      <c r="H7" s="4"/>
      <c r="I7" s="4"/>
      <c r="J7" s="5"/>
      <c r="K7" s="629"/>
      <c r="L7" s="4"/>
      <c r="M7" s="4"/>
      <c r="N7" s="4"/>
      <c r="O7" s="4"/>
      <c r="P7" s="4"/>
      <c r="Q7" s="4"/>
      <c r="R7" s="4"/>
      <c r="S7" s="5"/>
      <c r="T7" s="630"/>
      <c r="U7" s="4"/>
      <c r="V7" s="4"/>
      <c r="W7" s="5"/>
      <c r="X7" s="629"/>
      <c r="Y7" s="4"/>
      <c r="Z7" s="4"/>
      <c r="AA7" s="5"/>
      <c r="AB7" s="629"/>
      <c r="AC7" s="4"/>
      <c r="AD7" s="4"/>
      <c r="AE7" s="4"/>
      <c r="AF7" s="5"/>
      <c r="AG7" s="629"/>
      <c r="AH7" s="4"/>
      <c r="AI7" s="4"/>
      <c r="AJ7" s="5"/>
      <c r="AK7" s="629"/>
      <c r="AL7" s="4"/>
      <c r="AM7" s="4"/>
      <c r="AN7" s="4"/>
      <c r="AO7" s="4"/>
      <c r="AP7" s="4"/>
      <c r="AQ7" s="4"/>
      <c r="AR7" s="4"/>
      <c r="AS7" s="5"/>
      <c r="AT7" s="629"/>
      <c r="AU7" s="4"/>
      <c r="AV7" s="4"/>
      <c r="AW7" s="5"/>
      <c r="AX7" s="629"/>
      <c r="AY7" s="4"/>
      <c r="AZ7" s="4"/>
      <c r="BA7" s="4"/>
      <c r="BB7" s="6"/>
      <c r="BC7" s="643"/>
      <c r="BD7" s="645"/>
      <c r="BE7" s="631"/>
      <c r="BF7" s="635" t="s">
        <v>29</v>
      </c>
      <c r="BG7" s="637" t="s">
        <v>30</v>
      </c>
      <c r="BH7" s="631"/>
      <c r="BI7" s="631"/>
      <c r="BJ7" s="633"/>
      <c r="BK7" s="631"/>
    </row>
    <row r="8" spans="1:63" ht="12.75" customHeight="1" thickBot="1" x14ac:dyDescent="0.25">
      <c r="A8" s="624"/>
      <c r="B8" s="625"/>
      <c r="C8" s="7"/>
      <c r="D8" s="7"/>
      <c r="E8" s="7"/>
      <c r="F8" s="8"/>
      <c r="G8" s="629"/>
      <c r="H8" s="7"/>
      <c r="I8" s="7"/>
      <c r="J8" s="8"/>
      <c r="K8" s="629"/>
      <c r="L8" s="7"/>
      <c r="M8" s="7"/>
      <c r="N8" s="7"/>
      <c r="O8" s="7"/>
      <c r="P8" s="7"/>
      <c r="Q8" s="7"/>
      <c r="R8" s="7"/>
      <c r="S8" s="8"/>
      <c r="T8" s="630"/>
      <c r="U8" s="7"/>
      <c r="V8" s="7"/>
      <c r="W8" s="8"/>
      <c r="X8" s="629"/>
      <c r="Y8" s="7"/>
      <c r="Z8" s="7"/>
      <c r="AA8" s="8"/>
      <c r="AB8" s="629"/>
      <c r="AC8" s="7"/>
      <c r="AD8" s="7"/>
      <c r="AE8" s="7"/>
      <c r="AF8" s="8"/>
      <c r="AG8" s="629"/>
      <c r="AH8" s="7"/>
      <c r="AI8" s="7"/>
      <c r="AJ8" s="8"/>
      <c r="AK8" s="629"/>
      <c r="AL8" s="7"/>
      <c r="AM8" s="7"/>
      <c r="AN8" s="7"/>
      <c r="AO8" s="7"/>
      <c r="AP8" s="7"/>
      <c r="AQ8" s="7"/>
      <c r="AR8" s="7"/>
      <c r="AS8" s="8"/>
      <c r="AT8" s="629"/>
      <c r="AU8" s="7"/>
      <c r="AV8" s="7"/>
      <c r="AW8" s="8"/>
      <c r="AX8" s="629"/>
      <c r="AY8" s="7"/>
      <c r="AZ8" s="7"/>
      <c r="BA8" s="7"/>
      <c r="BB8" s="6"/>
      <c r="BC8" s="643"/>
      <c r="BD8" s="645"/>
      <c r="BE8" s="631"/>
      <c r="BF8" s="635"/>
      <c r="BG8" s="637"/>
      <c r="BH8" s="631"/>
      <c r="BI8" s="631"/>
      <c r="BJ8" s="633"/>
      <c r="BK8" s="631"/>
    </row>
    <row r="9" spans="1:63" ht="12.75" customHeight="1" thickBot="1" x14ac:dyDescent="0.25">
      <c r="A9" s="624"/>
      <c r="B9" s="625"/>
      <c r="C9" s="7">
        <v>1</v>
      </c>
      <c r="D9" s="7">
        <v>8</v>
      </c>
      <c r="E9" s="7">
        <v>15</v>
      </c>
      <c r="F9" s="7">
        <v>22</v>
      </c>
      <c r="G9" s="629"/>
      <c r="H9" s="7">
        <v>6</v>
      </c>
      <c r="I9" s="7">
        <v>13</v>
      </c>
      <c r="J9" s="7">
        <v>20</v>
      </c>
      <c r="K9" s="629"/>
      <c r="L9" s="7">
        <v>3</v>
      </c>
      <c r="M9" s="8">
        <v>10</v>
      </c>
      <c r="N9" s="7">
        <v>17</v>
      </c>
      <c r="O9" s="7">
        <v>24</v>
      </c>
      <c r="P9" s="7">
        <v>1</v>
      </c>
      <c r="Q9" s="7">
        <v>8</v>
      </c>
      <c r="R9" s="7">
        <v>15</v>
      </c>
      <c r="S9" s="7">
        <v>22</v>
      </c>
      <c r="T9" s="630"/>
      <c r="U9" s="7">
        <v>5</v>
      </c>
      <c r="V9" s="7">
        <v>12</v>
      </c>
      <c r="W9" s="7">
        <v>19</v>
      </c>
      <c r="X9" s="629"/>
      <c r="Y9" s="7">
        <v>2</v>
      </c>
      <c r="Z9" s="7">
        <v>9</v>
      </c>
      <c r="AA9" s="7">
        <v>16</v>
      </c>
      <c r="AB9" s="629"/>
      <c r="AC9" s="7">
        <v>2</v>
      </c>
      <c r="AD9" s="7">
        <v>9</v>
      </c>
      <c r="AE9" s="7">
        <v>16</v>
      </c>
      <c r="AF9" s="7">
        <v>23</v>
      </c>
      <c r="AG9" s="629"/>
      <c r="AH9" s="7">
        <v>6</v>
      </c>
      <c r="AI9" s="7">
        <v>13</v>
      </c>
      <c r="AJ9" s="7">
        <v>20</v>
      </c>
      <c r="AK9" s="629"/>
      <c r="AL9" s="7">
        <v>4</v>
      </c>
      <c r="AM9" s="7">
        <v>11</v>
      </c>
      <c r="AN9" s="7">
        <v>18</v>
      </c>
      <c r="AO9" s="7">
        <v>25</v>
      </c>
      <c r="AP9" s="7">
        <v>1</v>
      </c>
      <c r="AQ9" s="7">
        <v>8</v>
      </c>
      <c r="AR9" s="7">
        <v>15</v>
      </c>
      <c r="AS9" s="7">
        <v>22</v>
      </c>
      <c r="AT9" s="629"/>
      <c r="AU9" s="7">
        <v>6</v>
      </c>
      <c r="AV9" s="7">
        <v>13</v>
      </c>
      <c r="AW9" s="7">
        <v>20</v>
      </c>
      <c r="AX9" s="629"/>
      <c r="AY9" s="7">
        <v>3</v>
      </c>
      <c r="AZ9" s="7">
        <v>10</v>
      </c>
      <c r="BA9" s="7">
        <v>17</v>
      </c>
      <c r="BB9" s="9">
        <v>24</v>
      </c>
      <c r="BC9" s="643"/>
      <c r="BD9" s="645"/>
      <c r="BE9" s="631"/>
      <c r="BF9" s="635"/>
      <c r="BG9" s="637"/>
      <c r="BH9" s="631"/>
      <c r="BI9" s="631"/>
      <c r="BJ9" s="633"/>
      <c r="BK9" s="631"/>
    </row>
    <row r="10" spans="1:63" ht="12.75" customHeight="1" thickBot="1" x14ac:dyDescent="0.25">
      <c r="A10" s="624"/>
      <c r="B10" s="625"/>
      <c r="C10" s="7">
        <v>7</v>
      </c>
      <c r="D10" s="7">
        <v>14</v>
      </c>
      <c r="E10" s="7">
        <v>21</v>
      </c>
      <c r="F10" s="7">
        <v>28</v>
      </c>
      <c r="G10" s="629"/>
      <c r="H10" s="7">
        <v>12</v>
      </c>
      <c r="I10" s="7">
        <v>19</v>
      </c>
      <c r="J10" s="7">
        <v>26</v>
      </c>
      <c r="K10" s="629"/>
      <c r="L10" s="7">
        <v>9</v>
      </c>
      <c r="M10" s="7">
        <v>16</v>
      </c>
      <c r="N10" s="7">
        <v>23</v>
      </c>
      <c r="O10" s="7">
        <v>30</v>
      </c>
      <c r="P10" s="7">
        <v>7</v>
      </c>
      <c r="Q10" s="7">
        <v>14</v>
      </c>
      <c r="R10" s="7">
        <v>21</v>
      </c>
      <c r="S10" s="7">
        <v>28</v>
      </c>
      <c r="T10" s="630"/>
      <c r="U10" s="7">
        <v>11</v>
      </c>
      <c r="V10" s="7">
        <v>18</v>
      </c>
      <c r="W10" s="7">
        <v>25</v>
      </c>
      <c r="X10" s="629"/>
      <c r="Y10" s="7">
        <v>8</v>
      </c>
      <c r="Z10" s="7">
        <v>15</v>
      </c>
      <c r="AA10" s="7">
        <v>22</v>
      </c>
      <c r="AB10" s="629"/>
      <c r="AC10" s="7">
        <v>8</v>
      </c>
      <c r="AD10" s="7">
        <v>15</v>
      </c>
      <c r="AE10" s="7">
        <v>22</v>
      </c>
      <c r="AF10" s="7">
        <v>29</v>
      </c>
      <c r="AG10" s="629"/>
      <c r="AH10" s="7">
        <v>12</v>
      </c>
      <c r="AI10" s="7">
        <v>19</v>
      </c>
      <c r="AJ10" s="7">
        <v>26</v>
      </c>
      <c r="AK10" s="629"/>
      <c r="AL10" s="7">
        <v>10</v>
      </c>
      <c r="AM10" s="7">
        <v>17</v>
      </c>
      <c r="AN10" s="7">
        <v>24</v>
      </c>
      <c r="AO10" s="7">
        <v>31</v>
      </c>
      <c r="AP10" s="7">
        <v>7</v>
      </c>
      <c r="AQ10" s="7">
        <v>14</v>
      </c>
      <c r="AR10" s="7">
        <v>21</v>
      </c>
      <c r="AS10" s="7">
        <v>28</v>
      </c>
      <c r="AT10" s="629"/>
      <c r="AU10" s="7">
        <v>12</v>
      </c>
      <c r="AV10" s="7">
        <v>19</v>
      </c>
      <c r="AW10" s="7">
        <v>26</v>
      </c>
      <c r="AX10" s="629"/>
      <c r="AY10" s="7">
        <v>9</v>
      </c>
      <c r="AZ10" s="7">
        <v>16</v>
      </c>
      <c r="BA10" s="7">
        <v>23</v>
      </c>
      <c r="BB10" s="9">
        <v>31</v>
      </c>
      <c r="BC10" s="643"/>
      <c r="BD10" s="645"/>
      <c r="BE10" s="631"/>
      <c r="BF10" s="635"/>
      <c r="BG10" s="637"/>
      <c r="BH10" s="631"/>
      <c r="BI10" s="631"/>
      <c r="BJ10" s="633"/>
      <c r="BK10" s="631"/>
    </row>
    <row r="11" spans="1:63" ht="12.75" customHeight="1" thickBot="1" x14ac:dyDescent="0.25">
      <c r="A11" s="624"/>
      <c r="B11" s="625"/>
      <c r="C11" s="7"/>
      <c r="D11" s="7"/>
      <c r="E11" s="7"/>
      <c r="F11" s="7"/>
      <c r="G11" s="629"/>
      <c r="H11" s="7"/>
      <c r="I11" s="7"/>
      <c r="J11" s="7"/>
      <c r="K11" s="629"/>
      <c r="L11" s="7"/>
      <c r="M11" s="7"/>
      <c r="N11" s="7"/>
      <c r="O11" s="7"/>
      <c r="P11" s="7"/>
      <c r="Q11" s="7"/>
      <c r="R11" s="7"/>
      <c r="S11" s="7"/>
      <c r="T11" s="630"/>
      <c r="U11" s="7"/>
      <c r="V11" s="7"/>
      <c r="W11" s="7"/>
      <c r="X11" s="629"/>
      <c r="Y11" s="7"/>
      <c r="Z11" s="7"/>
      <c r="AA11" s="7"/>
      <c r="AB11" s="629"/>
      <c r="AC11" s="7"/>
      <c r="AD11" s="7"/>
      <c r="AE11" s="7"/>
      <c r="AF11" s="7"/>
      <c r="AG11" s="629"/>
      <c r="AH11" s="7"/>
      <c r="AI11" s="7"/>
      <c r="AJ11" s="7"/>
      <c r="AK11" s="629"/>
      <c r="AL11" s="7"/>
      <c r="AM11" s="7"/>
      <c r="AN11" s="7"/>
      <c r="AO11" s="7"/>
      <c r="AP11" s="7"/>
      <c r="AQ11" s="7"/>
      <c r="AR11" s="7"/>
      <c r="AS11" s="7"/>
      <c r="AT11" s="629"/>
      <c r="AU11" s="7"/>
      <c r="AV11" s="7"/>
      <c r="AW11" s="7"/>
      <c r="AX11" s="629"/>
      <c r="AY11" s="7"/>
      <c r="AZ11" s="7"/>
      <c r="BA11" s="7"/>
      <c r="BB11" s="9"/>
      <c r="BC11" s="643"/>
      <c r="BD11" s="645"/>
      <c r="BE11" s="631"/>
      <c r="BF11" s="635"/>
      <c r="BG11" s="637"/>
      <c r="BH11" s="631"/>
      <c r="BI11" s="631"/>
      <c r="BJ11" s="633"/>
      <c r="BK11" s="631"/>
    </row>
    <row r="12" spans="1:63" ht="12.75" customHeight="1" thickBot="1" x14ac:dyDescent="0.25">
      <c r="A12" s="624"/>
      <c r="B12" s="625"/>
      <c r="C12" s="7"/>
      <c r="D12" s="7"/>
      <c r="E12" s="7"/>
      <c r="F12" s="7"/>
      <c r="G12" s="629"/>
      <c r="H12" s="7"/>
      <c r="I12" s="7"/>
      <c r="J12" s="7"/>
      <c r="K12" s="629"/>
      <c r="L12" s="7"/>
      <c r="M12" s="7"/>
      <c r="N12" s="7"/>
      <c r="O12" s="7"/>
      <c r="P12" s="7"/>
      <c r="Q12" s="7"/>
      <c r="R12" s="7"/>
      <c r="S12" s="7"/>
      <c r="T12" s="630"/>
      <c r="U12" s="7"/>
      <c r="V12" s="7"/>
      <c r="W12" s="7"/>
      <c r="X12" s="629"/>
      <c r="Y12" s="7"/>
      <c r="Z12" s="7"/>
      <c r="AA12" s="7"/>
      <c r="AB12" s="629"/>
      <c r="AC12" s="7"/>
      <c r="AD12" s="7"/>
      <c r="AE12" s="7"/>
      <c r="AF12" s="7"/>
      <c r="AG12" s="629"/>
      <c r="AH12" s="7"/>
      <c r="AI12" s="7"/>
      <c r="AJ12" s="7"/>
      <c r="AK12" s="629"/>
      <c r="AL12" s="7"/>
      <c r="AM12" s="7"/>
      <c r="AN12" s="7"/>
      <c r="AO12" s="7"/>
      <c r="AP12" s="7"/>
      <c r="AQ12" s="7"/>
      <c r="AR12" s="7"/>
      <c r="AS12" s="7"/>
      <c r="AT12" s="629"/>
      <c r="AU12" s="7"/>
      <c r="AV12" s="7"/>
      <c r="AW12" s="7"/>
      <c r="AX12" s="629"/>
      <c r="AY12" s="7"/>
      <c r="AZ12" s="7"/>
      <c r="BA12" s="7"/>
      <c r="BB12" s="9"/>
      <c r="BC12" s="643"/>
      <c r="BD12" s="645"/>
      <c r="BE12" s="631"/>
      <c r="BF12" s="635"/>
      <c r="BG12" s="637"/>
      <c r="BH12" s="631"/>
      <c r="BI12" s="631"/>
      <c r="BJ12" s="633"/>
      <c r="BK12" s="631"/>
    </row>
    <row r="13" spans="1:63" ht="12.75" customHeight="1" thickBot="1" x14ac:dyDescent="0.25">
      <c r="A13" s="624"/>
      <c r="B13" s="625"/>
      <c r="C13" s="7"/>
      <c r="D13" s="7"/>
      <c r="E13" s="7"/>
      <c r="F13" s="7"/>
      <c r="G13" s="629"/>
      <c r="H13" s="7"/>
      <c r="I13" s="7"/>
      <c r="J13" s="7"/>
      <c r="K13" s="629"/>
      <c r="L13" s="7"/>
      <c r="M13" s="7"/>
      <c r="N13" s="7"/>
      <c r="O13" s="7"/>
      <c r="P13" s="7"/>
      <c r="Q13" s="7"/>
      <c r="R13" s="7"/>
      <c r="S13" s="7"/>
      <c r="T13" s="630"/>
      <c r="U13" s="7"/>
      <c r="V13" s="7"/>
      <c r="W13" s="7"/>
      <c r="X13" s="629"/>
      <c r="Y13" s="7"/>
      <c r="Z13" s="7"/>
      <c r="AA13" s="7"/>
      <c r="AB13" s="629"/>
      <c r="AC13" s="7"/>
      <c r="AD13" s="7"/>
      <c r="AE13" s="7"/>
      <c r="AF13" s="7"/>
      <c r="AG13" s="629"/>
      <c r="AH13" s="7"/>
      <c r="AI13" s="7"/>
      <c r="AJ13" s="7"/>
      <c r="AK13" s="629"/>
      <c r="AL13" s="7"/>
      <c r="AM13" s="7"/>
      <c r="AN13" s="7"/>
      <c r="AO13" s="7"/>
      <c r="AP13" s="7"/>
      <c r="AQ13" s="7"/>
      <c r="AR13" s="7"/>
      <c r="AS13" s="7"/>
      <c r="AT13" s="629"/>
      <c r="AU13" s="7"/>
      <c r="AV13" s="7"/>
      <c r="AW13" s="7"/>
      <c r="AX13" s="629"/>
      <c r="AY13" s="7"/>
      <c r="AZ13" s="7"/>
      <c r="BA13" s="7"/>
      <c r="BB13" s="9"/>
      <c r="BC13" s="643"/>
      <c r="BD13" s="645"/>
      <c r="BE13" s="631"/>
      <c r="BF13" s="635"/>
      <c r="BG13" s="637"/>
      <c r="BH13" s="631"/>
      <c r="BI13" s="631"/>
      <c r="BJ13" s="633"/>
      <c r="BK13" s="631"/>
    </row>
    <row r="14" spans="1:63" ht="22.5" customHeight="1" thickBot="1" x14ac:dyDescent="0.25">
      <c r="A14" s="626"/>
      <c r="B14" s="627"/>
      <c r="C14" s="7"/>
      <c r="D14" s="7"/>
      <c r="E14" s="7"/>
      <c r="F14" s="7"/>
      <c r="G14" s="630"/>
      <c r="H14" s="7"/>
      <c r="I14" s="7"/>
      <c r="J14" s="7"/>
      <c r="K14" s="630"/>
      <c r="L14" s="7"/>
      <c r="M14" s="7"/>
      <c r="N14" s="7"/>
      <c r="O14" s="7"/>
      <c r="P14" s="7"/>
      <c r="Q14" s="7"/>
      <c r="R14" s="7"/>
      <c r="S14" s="7"/>
      <c r="T14" s="630"/>
      <c r="U14" s="7"/>
      <c r="V14" s="7"/>
      <c r="W14" s="7"/>
      <c r="X14" s="630"/>
      <c r="Y14" s="7"/>
      <c r="Z14" s="7"/>
      <c r="AA14" s="7"/>
      <c r="AB14" s="630"/>
      <c r="AC14" s="7"/>
      <c r="AD14" s="7"/>
      <c r="AE14" s="7"/>
      <c r="AF14" s="7"/>
      <c r="AG14" s="630"/>
      <c r="AH14" s="7"/>
      <c r="AI14" s="7"/>
      <c r="AJ14" s="7"/>
      <c r="AK14" s="630"/>
      <c r="AL14" s="7"/>
      <c r="AM14" s="7"/>
      <c r="AN14" s="7"/>
      <c r="AO14" s="7"/>
      <c r="AP14" s="7"/>
      <c r="AQ14" s="7"/>
      <c r="AR14" s="7"/>
      <c r="AS14" s="7"/>
      <c r="AT14" s="630"/>
      <c r="AU14" s="7"/>
      <c r="AV14" s="7"/>
      <c r="AW14" s="7"/>
      <c r="AX14" s="630"/>
      <c r="AY14" s="7"/>
      <c r="AZ14" s="7"/>
      <c r="BA14" s="7"/>
      <c r="BB14" s="9"/>
      <c r="BC14" s="644"/>
      <c r="BD14" s="646"/>
      <c r="BE14" s="632"/>
      <c r="BF14" s="636"/>
      <c r="BG14" s="638"/>
      <c r="BH14" s="632"/>
      <c r="BI14" s="632"/>
      <c r="BJ14" s="634"/>
      <c r="BK14" s="632"/>
    </row>
    <row r="15" spans="1:63" ht="12.75" customHeight="1" x14ac:dyDescent="0.2">
      <c r="A15" s="640">
        <v>1</v>
      </c>
      <c r="B15" s="641"/>
      <c r="C15" s="538"/>
      <c r="D15" s="25"/>
      <c r="E15" s="25"/>
      <c r="F15" s="25"/>
      <c r="G15" s="25"/>
      <c r="H15" s="26">
        <v>17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 t="s">
        <v>31</v>
      </c>
      <c r="U15" s="26" t="s">
        <v>31</v>
      </c>
      <c r="V15" s="26"/>
      <c r="W15" s="26"/>
      <c r="X15" s="26"/>
      <c r="Y15" s="26"/>
      <c r="Z15" s="26"/>
      <c r="AA15" s="26">
        <v>22</v>
      </c>
      <c r="AB15" s="27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8" t="s">
        <v>32</v>
      </c>
      <c r="AS15" s="28" t="s">
        <v>32</v>
      </c>
      <c r="AT15" s="26" t="s">
        <v>31</v>
      </c>
      <c r="AU15" s="129" t="s">
        <v>31</v>
      </c>
      <c r="AV15" s="26" t="s">
        <v>31</v>
      </c>
      <c r="AW15" s="26" t="s">
        <v>31</v>
      </c>
      <c r="AX15" s="26" t="s">
        <v>31</v>
      </c>
      <c r="AY15" s="26" t="s">
        <v>31</v>
      </c>
      <c r="AZ15" s="26" t="s">
        <v>31</v>
      </c>
      <c r="BA15" s="26" t="s">
        <v>31</v>
      </c>
      <c r="BB15" s="29" t="s">
        <v>31</v>
      </c>
      <c r="BC15" s="541">
        <v>1</v>
      </c>
      <c r="BD15" s="546">
        <v>39</v>
      </c>
      <c r="BE15" s="547"/>
      <c r="BF15" s="547"/>
      <c r="BG15" s="547"/>
      <c r="BH15" s="547">
        <v>2</v>
      </c>
      <c r="BI15" s="547"/>
      <c r="BJ15" s="548">
        <v>11</v>
      </c>
      <c r="BK15" s="549">
        <f>SUM(BD15:BJ15)</f>
        <v>52</v>
      </c>
    </row>
    <row r="16" spans="1:63" ht="12.75" customHeight="1" x14ac:dyDescent="0.2">
      <c r="A16" s="647">
        <v>2</v>
      </c>
      <c r="B16" s="648"/>
      <c r="C16" s="539"/>
      <c r="D16" s="10"/>
      <c r="E16" s="10"/>
      <c r="F16" s="10"/>
      <c r="G16" s="21"/>
      <c r="H16" s="22">
        <v>15</v>
      </c>
      <c r="I16" s="22"/>
      <c r="J16" s="22"/>
      <c r="K16" s="22"/>
      <c r="L16" s="22"/>
      <c r="M16" s="22"/>
      <c r="N16" s="22"/>
      <c r="O16" s="22"/>
      <c r="P16" s="22"/>
      <c r="Q16" s="22"/>
      <c r="R16" s="22">
        <v>0</v>
      </c>
      <c r="S16" s="22">
        <v>0</v>
      </c>
      <c r="T16" s="22" t="s">
        <v>31</v>
      </c>
      <c r="U16" s="22" t="s">
        <v>31</v>
      </c>
      <c r="V16" s="22"/>
      <c r="W16" s="22"/>
      <c r="X16" s="22"/>
      <c r="Y16" s="22"/>
      <c r="Z16" s="22"/>
      <c r="AA16" s="22">
        <v>20</v>
      </c>
      <c r="AB16" s="23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4"/>
      <c r="AN16" s="22"/>
      <c r="AO16" s="22"/>
      <c r="AP16" s="152">
        <v>0</v>
      </c>
      <c r="AQ16" s="152">
        <v>0</v>
      </c>
      <c r="AR16" s="152">
        <v>8</v>
      </c>
      <c r="AS16" s="152">
        <v>8</v>
      </c>
      <c r="AT16" s="152">
        <v>8</v>
      </c>
      <c r="AU16" s="152">
        <v>8</v>
      </c>
      <c r="AV16" s="24" t="s">
        <v>32</v>
      </c>
      <c r="AW16" s="22" t="s">
        <v>31</v>
      </c>
      <c r="AX16" s="22" t="s">
        <v>31</v>
      </c>
      <c r="AY16" s="22" t="s">
        <v>31</v>
      </c>
      <c r="AZ16" s="22" t="s">
        <v>31</v>
      </c>
      <c r="BA16" s="22" t="s">
        <v>31</v>
      </c>
      <c r="BB16" s="30" t="s">
        <v>31</v>
      </c>
      <c r="BC16" s="542">
        <v>2</v>
      </c>
      <c r="BD16" s="550">
        <v>35</v>
      </c>
      <c r="BE16" s="551">
        <v>4</v>
      </c>
      <c r="BF16" s="551">
        <v>4</v>
      </c>
      <c r="BG16" s="551"/>
      <c r="BH16" s="551">
        <v>1</v>
      </c>
      <c r="BI16" s="551"/>
      <c r="BJ16" s="552">
        <v>8</v>
      </c>
      <c r="BK16" s="553">
        <f t="shared" ref="BK16:BK19" si="0">SUM(BD16:BJ16)</f>
        <v>52</v>
      </c>
    </row>
    <row r="17" spans="1:63" ht="9.75" customHeight="1" x14ac:dyDescent="0.2">
      <c r="A17" s="652">
        <v>3</v>
      </c>
      <c r="B17" s="653"/>
      <c r="C17" s="540"/>
      <c r="D17" s="521"/>
      <c r="E17" s="521"/>
      <c r="F17" s="521"/>
      <c r="G17" s="522"/>
      <c r="H17" s="518">
        <v>11</v>
      </c>
      <c r="I17" s="518"/>
      <c r="J17" s="518"/>
      <c r="K17" s="518"/>
      <c r="L17" s="518"/>
      <c r="M17" s="518"/>
      <c r="N17" s="518">
        <v>0</v>
      </c>
      <c r="O17" s="518">
        <v>0</v>
      </c>
      <c r="P17" s="518">
        <v>0</v>
      </c>
      <c r="Q17" s="518">
        <v>8</v>
      </c>
      <c r="R17" s="518">
        <v>8</v>
      </c>
      <c r="S17" s="520" t="s">
        <v>32</v>
      </c>
      <c r="T17" s="518" t="s">
        <v>31</v>
      </c>
      <c r="U17" s="518" t="s">
        <v>31</v>
      </c>
      <c r="V17" s="518"/>
      <c r="W17" s="518"/>
      <c r="X17" s="518"/>
      <c r="Y17" s="518"/>
      <c r="Z17" s="518"/>
      <c r="AA17" s="545">
        <v>20</v>
      </c>
      <c r="AB17" s="518"/>
      <c r="AC17" s="518"/>
      <c r="AD17" s="518"/>
      <c r="AE17" s="518"/>
      <c r="AF17" s="518"/>
      <c r="AG17" s="518"/>
      <c r="AH17" s="518"/>
      <c r="AI17" s="518"/>
      <c r="AJ17" s="518"/>
      <c r="AK17" s="523"/>
      <c r="AL17" s="523"/>
      <c r="AM17" s="518"/>
      <c r="AN17" s="518"/>
      <c r="AO17" s="518"/>
      <c r="AP17" s="519">
        <v>0</v>
      </c>
      <c r="AQ17" s="519">
        <v>0</v>
      </c>
      <c r="AR17" s="519">
        <v>8</v>
      </c>
      <c r="AS17" s="519">
        <v>8</v>
      </c>
      <c r="AT17" s="525">
        <v>8</v>
      </c>
      <c r="AU17" s="524">
        <v>8</v>
      </c>
      <c r="AV17" s="520" t="s">
        <v>32</v>
      </c>
      <c r="AW17" s="518" t="s">
        <v>31</v>
      </c>
      <c r="AX17" s="518" t="s">
        <v>31</v>
      </c>
      <c r="AY17" s="518" t="s">
        <v>31</v>
      </c>
      <c r="AZ17" s="518" t="s">
        <v>31</v>
      </c>
      <c r="BA17" s="518" t="s">
        <v>31</v>
      </c>
      <c r="BB17" s="537" t="s">
        <v>31</v>
      </c>
      <c r="BC17" s="543">
        <v>3</v>
      </c>
      <c r="BD17" s="554">
        <f>11+20</f>
        <v>31</v>
      </c>
      <c r="BE17" s="555">
        <v>5</v>
      </c>
      <c r="BF17" s="555">
        <v>6</v>
      </c>
      <c r="BG17" s="556"/>
      <c r="BH17" s="555">
        <v>2</v>
      </c>
      <c r="BI17" s="556"/>
      <c r="BJ17" s="557">
        <v>8</v>
      </c>
      <c r="BK17" s="553">
        <f t="shared" si="0"/>
        <v>52</v>
      </c>
    </row>
    <row r="18" spans="1:63" ht="11.25" customHeight="1" thickBot="1" x14ac:dyDescent="0.25">
      <c r="A18" s="654">
        <v>4</v>
      </c>
      <c r="B18" s="655"/>
      <c r="C18" s="526"/>
      <c r="D18" s="527"/>
      <c r="E18" s="527"/>
      <c r="F18" s="527"/>
      <c r="G18" s="527"/>
      <c r="H18" s="528">
        <v>10</v>
      </c>
      <c r="I18" s="527"/>
      <c r="J18" s="528"/>
      <c r="K18" s="528"/>
      <c r="L18" s="528"/>
      <c r="M18" s="528">
        <v>0</v>
      </c>
      <c r="N18" s="528">
        <v>0</v>
      </c>
      <c r="O18" s="528">
        <v>0</v>
      </c>
      <c r="P18" s="528">
        <v>8</v>
      </c>
      <c r="Q18" s="528">
        <v>8</v>
      </c>
      <c r="R18" s="528">
        <v>8</v>
      </c>
      <c r="S18" s="527" t="s">
        <v>32</v>
      </c>
      <c r="T18" s="528" t="s">
        <v>31</v>
      </c>
      <c r="U18" s="528" t="s">
        <v>31</v>
      </c>
      <c r="V18" s="528" t="s">
        <v>34</v>
      </c>
      <c r="W18" s="528" t="s">
        <v>34</v>
      </c>
      <c r="X18" s="528" t="s">
        <v>34</v>
      </c>
      <c r="Y18" s="528" t="s">
        <v>34</v>
      </c>
      <c r="Z18" s="529" t="s">
        <v>35</v>
      </c>
      <c r="AA18" s="529" t="s">
        <v>35</v>
      </c>
      <c r="AB18" s="529" t="s">
        <v>35</v>
      </c>
      <c r="AC18" s="529" t="s">
        <v>35</v>
      </c>
      <c r="AD18" s="528" t="s">
        <v>36</v>
      </c>
      <c r="AE18" s="528" t="s">
        <v>36</v>
      </c>
      <c r="AF18" s="530"/>
      <c r="AG18" s="530"/>
      <c r="AH18" s="530"/>
      <c r="AI18" s="530"/>
      <c r="AJ18" s="530"/>
      <c r="AK18" s="531"/>
      <c r="AL18" s="531"/>
      <c r="AM18" s="532"/>
      <c r="AN18" s="530"/>
      <c r="AO18" s="533"/>
      <c r="AP18" s="533"/>
      <c r="AQ18" s="533"/>
      <c r="AR18" s="534"/>
      <c r="AS18" s="533"/>
      <c r="AT18" s="533"/>
      <c r="AU18" s="535"/>
      <c r="AV18" s="530"/>
      <c r="AW18" s="530"/>
      <c r="AX18" s="530"/>
      <c r="AY18" s="530"/>
      <c r="AZ18" s="530"/>
      <c r="BA18" s="530"/>
      <c r="BB18" s="536"/>
      <c r="BC18" s="544">
        <v>4</v>
      </c>
      <c r="BD18" s="558">
        <v>10</v>
      </c>
      <c r="BE18" s="559">
        <v>3</v>
      </c>
      <c r="BF18" s="559">
        <v>3</v>
      </c>
      <c r="BG18" s="559">
        <v>4</v>
      </c>
      <c r="BH18" s="559">
        <v>1</v>
      </c>
      <c r="BI18" s="559">
        <v>6</v>
      </c>
      <c r="BJ18" s="560">
        <v>2</v>
      </c>
      <c r="BK18" s="553">
        <f t="shared" si="0"/>
        <v>29</v>
      </c>
    </row>
    <row r="19" spans="1:63" ht="12.75" customHeight="1" thickBot="1" x14ac:dyDescent="0.25">
      <c r="B19" s="2"/>
      <c r="BB19" s="649" t="s">
        <v>37</v>
      </c>
      <c r="BC19" s="650"/>
      <c r="BD19" s="561">
        <f>SUM(BD15:BD18)</f>
        <v>115</v>
      </c>
      <c r="BE19" s="562">
        <f t="shared" ref="BE19:BJ19" si="1">SUM(BE15:BE18)</f>
        <v>12</v>
      </c>
      <c r="BF19" s="562">
        <f t="shared" si="1"/>
        <v>13</v>
      </c>
      <c r="BG19" s="562">
        <f t="shared" si="1"/>
        <v>4</v>
      </c>
      <c r="BH19" s="562">
        <f t="shared" si="1"/>
        <v>6</v>
      </c>
      <c r="BI19" s="562">
        <f t="shared" si="1"/>
        <v>6</v>
      </c>
      <c r="BJ19" s="563">
        <f t="shared" si="1"/>
        <v>29</v>
      </c>
      <c r="BK19" s="564">
        <f t="shared" si="0"/>
        <v>185</v>
      </c>
    </row>
    <row r="20" spans="1:63" ht="12.75" customHeight="1" x14ac:dyDescent="0.2">
      <c r="A20" s="651" t="s">
        <v>38</v>
      </c>
      <c r="B20" s="651"/>
      <c r="C20" s="651"/>
      <c r="D20" s="651"/>
      <c r="E20" s="651"/>
      <c r="F20" s="651"/>
      <c r="G20" s="11"/>
      <c r="H20" s="651" t="s">
        <v>39</v>
      </c>
      <c r="I20" s="651"/>
      <c r="J20" s="651"/>
      <c r="K20" s="651"/>
      <c r="L20" s="651"/>
      <c r="M20" s="651"/>
      <c r="N20" s="651"/>
      <c r="O20" s="11"/>
      <c r="P20" s="651" t="s">
        <v>40</v>
      </c>
      <c r="Q20" s="651"/>
      <c r="R20" s="651"/>
      <c r="S20" s="651"/>
      <c r="T20" s="651"/>
      <c r="U20" s="651"/>
      <c r="V20" s="651"/>
      <c r="W20" s="12"/>
      <c r="X20" s="651" t="s">
        <v>41</v>
      </c>
      <c r="Y20" s="651"/>
      <c r="Z20" s="651"/>
      <c r="AA20" s="651"/>
      <c r="AB20" s="651"/>
      <c r="AC20" s="651"/>
      <c r="AD20" s="651"/>
      <c r="AE20" s="11"/>
      <c r="AF20" s="651" t="s">
        <v>42</v>
      </c>
      <c r="AG20" s="651"/>
      <c r="AH20" s="651"/>
      <c r="AI20" s="651"/>
      <c r="AJ20" s="651"/>
      <c r="AK20" s="651"/>
      <c r="AL20" s="651"/>
      <c r="AM20" s="11"/>
      <c r="AN20" s="651" t="s">
        <v>43</v>
      </c>
      <c r="AO20" s="651"/>
      <c r="AP20" s="651"/>
      <c r="AQ20" s="651"/>
      <c r="AR20" s="651"/>
      <c r="AS20" s="651"/>
      <c r="AT20" s="651"/>
      <c r="AU20" s="11"/>
      <c r="AV20" s="651" t="s">
        <v>44</v>
      </c>
      <c r="AW20" s="651"/>
      <c r="AX20" s="651"/>
      <c r="AY20" s="651"/>
      <c r="AZ20" s="651"/>
      <c r="BA20" s="651"/>
      <c r="BB20" s="651"/>
      <c r="BD20" s="651" t="s">
        <v>45</v>
      </c>
      <c r="BE20" s="651"/>
      <c r="BF20" s="651"/>
      <c r="BG20" s="657" t="s">
        <v>27</v>
      </c>
      <c r="BH20" s="657"/>
      <c r="BI20" s="657"/>
      <c r="BJ20" s="657"/>
      <c r="BK20" s="11"/>
    </row>
    <row r="21" spans="1:63" ht="12.75" customHeight="1" x14ac:dyDescent="0.2">
      <c r="A21" s="651"/>
      <c r="B21" s="651"/>
      <c r="C21" s="651"/>
      <c r="D21" s="651"/>
      <c r="E21" s="651"/>
      <c r="F21" s="651"/>
      <c r="G21" s="11"/>
      <c r="H21" s="651"/>
      <c r="I21" s="651"/>
      <c r="J21" s="651"/>
      <c r="K21" s="651"/>
      <c r="L21" s="651"/>
      <c r="M21" s="651"/>
      <c r="N21" s="651"/>
      <c r="O21" s="11"/>
      <c r="P21" s="651"/>
      <c r="Q21" s="651"/>
      <c r="R21" s="651"/>
      <c r="S21" s="651"/>
      <c r="T21" s="651"/>
      <c r="U21" s="651"/>
      <c r="V21" s="651"/>
      <c r="W21" s="12"/>
      <c r="X21" s="651"/>
      <c r="Y21" s="651"/>
      <c r="Z21" s="651"/>
      <c r="AA21" s="651"/>
      <c r="AB21" s="651"/>
      <c r="AC21" s="651"/>
      <c r="AD21" s="651"/>
      <c r="AE21" s="11"/>
      <c r="AF21" s="651"/>
      <c r="AG21" s="651"/>
      <c r="AH21" s="651"/>
      <c r="AI21" s="651"/>
      <c r="AJ21" s="651"/>
      <c r="AK21" s="651"/>
      <c r="AL21" s="651"/>
      <c r="AM21" s="11"/>
      <c r="AN21" s="651"/>
      <c r="AO21" s="651"/>
      <c r="AP21" s="651"/>
      <c r="AQ21" s="651"/>
      <c r="AR21" s="651"/>
      <c r="AS21" s="651"/>
      <c r="AT21" s="651"/>
      <c r="AU21" s="11"/>
      <c r="AV21" s="651"/>
      <c r="AW21" s="651"/>
      <c r="AX21" s="651"/>
      <c r="AY21" s="651"/>
      <c r="AZ21" s="651"/>
      <c r="BA21" s="651"/>
      <c r="BB21" s="651"/>
      <c r="BD21" s="651"/>
      <c r="BE21" s="651"/>
      <c r="BF21" s="651"/>
      <c r="BG21" s="657"/>
      <c r="BH21" s="657"/>
      <c r="BI21" s="657"/>
      <c r="BJ21" s="657"/>
      <c r="BK21" s="11"/>
    </row>
    <row r="22" spans="1:63" ht="12.75" customHeight="1" x14ac:dyDescent="0.2">
      <c r="A22" s="651"/>
      <c r="B22" s="651"/>
      <c r="C22" s="651"/>
      <c r="D22" s="651"/>
      <c r="E22" s="651"/>
      <c r="F22" s="651"/>
      <c r="G22" s="11"/>
      <c r="H22" s="651"/>
      <c r="I22" s="651"/>
      <c r="J22" s="651"/>
      <c r="K22" s="651"/>
      <c r="L22" s="651"/>
      <c r="M22" s="651"/>
      <c r="N22" s="651"/>
      <c r="O22" s="11"/>
      <c r="P22" s="651"/>
      <c r="Q22" s="651"/>
      <c r="R22" s="651"/>
      <c r="S22" s="651"/>
      <c r="T22" s="651"/>
      <c r="U22" s="651"/>
      <c r="V22" s="651"/>
      <c r="W22" s="12"/>
      <c r="X22" s="651"/>
      <c r="Y22" s="651"/>
      <c r="Z22" s="651"/>
      <c r="AA22" s="651"/>
      <c r="AB22" s="651"/>
      <c r="AC22" s="651"/>
      <c r="AD22" s="651"/>
      <c r="AE22" s="11"/>
      <c r="AF22" s="651"/>
      <c r="AG22" s="651"/>
      <c r="AH22" s="651"/>
      <c r="AI22" s="651"/>
      <c r="AJ22" s="651"/>
      <c r="AK22" s="651"/>
      <c r="AL22" s="651"/>
      <c r="AM22" s="11"/>
      <c r="AN22" s="651"/>
      <c r="AO22" s="651"/>
      <c r="AP22" s="651"/>
      <c r="AQ22" s="651"/>
      <c r="AR22" s="651"/>
      <c r="AS22" s="651"/>
      <c r="AT22" s="651"/>
      <c r="AU22" s="11"/>
      <c r="AV22" s="651"/>
      <c r="AW22" s="651"/>
      <c r="AX22" s="651"/>
      <c r="AY22" s="651"/>
      <c r="AZ22" s="651"/>
      <c r="BA22" s="651"/>
      <c r="BB22" s="651"/>
      <c r="BD22" s="651"/>
      <c r="BE22" s="651"/>
      <c r="BF22" s="651"/>
      <c r="BG22" s="657"/>
      <c r="BH22" s="657"/>
      <c r="BI22" s="657"/>
      <c r="BJ22" s="657"/>
      <c r="BK22" s="11"/>
    </row>
    <row r="23" spans="1:63" ht="9" customHeight="1" x14ac:dyDescent="0.2">
      <c r="A23" s="651"/>
      <c r="B23" s="651"/>
      <c r="C23" s="651"/>
      <c r="D23" s="651"/>
      <c r="E23" s="651"/>
      <c r="F23" s="651"/>
      <c r="G23" s="11"/>
      <c r="H23" s="651"/>
      <c r="I23" s="651"/>
      <c r="J23" s="651"/>
      <c r="K23" s="651"/>
      <c r="L23" s="651"/>
      <c r="M23" s="651"/>
      <c r="N23" s="651"/>
      <c r="O23" s="11"/>
      <c r="P23" s="651"/>
      <c r="Q23" s="651"/>
      <c r="R23" s="651"/>
      <c r="S23" s="651"/>
      <c r="T23" s="651"/>
      <c r="U23" s="651"/>
      <c r="V23" s="651"/>
      <c r="W23" s="12"/>
      <c r="X23" s="651"/>
      <c r="Y23" s="651"/>
      <c r="Z23" s="651"/>
      <c r="AA23" s="651"/>
      <c r="AB23" s="651"/>
      <c r="AC23" s="651"/>
      <c r="AD23" s="651"/>
      <c r="AE23" s="11"/>
      <c r="AF23" s="651"/>
      <c r="AG23" s="651"/>
      <c r="AH23" s="651"/>
      <c r="AI23" s="651"/>
      <c r="AJ23" s="651"/>
      <c r="AK23" s="651"/>
      <c r="AL23" s="651"/>
      <c r="AM23" s="11"/>
      <c r="AN23" s="651"/>
      <c r="AO23" s="651"/>
      <c r="AP23" s="651"/>
      <c r="AQ23" s="651"/>
      <c r="AR23" s="651"/>
      <c r="AS23" s="651"/>
      <c r="AT23" s="651"/>
      <c r="AU23" s="11"/>
      <c r="AV23" s="651"/>
      <c r="AW23" s="651"/>
      <c r="AX23" s="651"/>
      <c r="AY23" s="651"/>
      <c r="AZ23" s="651"/>
      <c r="BA23" s="651"/>
      <c r="BB23" s="651"/>
      <c r="BD23" s="651"/>
      <c r="BE23" s="651"/>
      <c r="BF23" s="651"/>
      <c r="BG23" s="657"/>
      <c r="BH23" s="657"/>
      <c r="BI23" s="657"/>
      <c r="BJ23" s="657"/>
      <c r="BK23" s="11"/>
    </row>
    <row r="24" spans="1:63" ht="12.75" hidden="1" customHeight="1" x14ac:dyDescent="0.2">
      <c r="A24" s="651"/>
      <c r="B24" s="651"/>
      <c r="C24" s="651"/>
      <c r="D24" s="651"/>
      <c r="E24" s="651"/>
      <c r="F24" s="651"/>
      <c r="G24" s="11"/>
      <c r="H24" s="651"/>
      <c r="I24" s="651"/>
      <c r="J24" s="651"/>
      <c r="K24" s="651"/>
      <c r="L24" s="651"/>
      <c r="M24" s="651"/>
      <c r="N24" s="651"/>
      <c r="O24" s="11"/>
      <c r="P24" s="651"/>
      <c r="Q24" s="651"/>
      <c r="R24" s="651"/>
      <c r="S24" s="651"/>
      <c r="T24" s="651"/>
      <c r="U24" s="651"/>
      <c r="V24" s="651"/>
      <c r="W24" s="12"/>
      <c r="X24" s="651"/>
      <c r="Y24" s="651"/>
      <c r="Z24" s="651"/>
      <c r="AA24" s="651"/>
      <c r="AB24" s="651"/>
      <c r="AC24" s="651"/>
      <c r="AD24" s="651"/>
      <c r="AE24" s="11"/>
      <c r="AF24" s="651"/>
      <c r="AG24" s="651"/>
      <c r="AH24" s="651"/>
      <c r="AI24" s="651"/>
      <c r="AJ24" s="651"/>
      <c r="AK24" s="651"/>
      <c r="AL24" s="651"/>
      <c r="AM24" s="11"/>
      <c r="AN24" s="651"/>
      <c r="AO24" s="651"/>
      <c r="AP24" s="651"/>
      <c r="AQ24" s="651"/>
      <c r="AR24" s="651"/>
      <c r="AS24" s="651"/>
      <c r="AT24" s="651"/>
      <c r="AU24" s="11"/>
      <c r="AV24" s="651"/>
      <c r="AW24" s="651"/>
      <c r="AX24" s="651"/>
      <c r="AY24" s="651"/>
      <c r="AZ24" s="651"/>
      <c r="BA24" s="651"/>
      <c r="BB24" s="651"/>
      <c r="BD24" s="651"/>
      <c r="BE24" s="651"/>
      <c r="BF24" s="651"/>
      <c r="BG24" s="657"/>
      <c r="BH24" s="657"/>
      <c r="BI24" s="657"/>
      <c r="BJ24" s="657"/>
      <c r="BK24" s="11"/>
    </row>
    <row r="25" spans="1:63" ht="12.75" customHeight="1" x14ac:dyDescent="0.2">
      <c r="B25" s="2"/>
      <c r="C25" s="13"/>
      <c r="D25" s="13"/>
      <c r="E25" s="13"/>
      <c r="F25" s="13"/>
      <c r="G25" s="13"/>
      <c r="H25" s="13"/>
      <c r="I25" s="11"/>
      <c r="J25" s="11"/>
      <c r="K25" s="11"/>
      <c r="L25" s="13"/>
      <c r="M25" s="13"/>
      <c r="N25" s="13"/>
      <c r="O25" s="13"/>
      <c r="P25" s="13"/>
      <c r="Q25" s="14"/>
      <c r="R25" s="15"/>
      <c r="S25" s="13"/>
      <c r="T25" s="13"/>
      <c r="U25" s="13"/>
      <c r="V25" s="13"/>
      <c r="W25" s="13"/>
      <c r="X25" s="13"/>
      <c r="Y25" s="13"/>
      <c r="Z25" s="13"/>
      <c r="AA25" s="16"/>
      <c r="AB25" s="16"/>
      <c r="AC25" s="13"/>
      <c r="AD25" s="13"/>
      <c r="AE25" s="13"/>
      <c r="AF25" s="13"/>
      <c r="AG25" s="13"/>
      <c r="AH25" s="13"/>
      <c r="AI25" s="11"/>
      <c r="AJ25" s="11"/>
      <c r="AK25" s="11"/>
      <c r="AL25" s="13"/>
      <c r="AM25" s="13"/>
      <c r="AN25" s="13"/>
      <c r="AO25" s="13"/>
      <c r="AP25" s="13"/>
      <c r="AQ25" s="16"/>
      <c r="AR25" s="16"/>
      <c r="AS25" s="13"/>
      <c r="AT25" s="13"/>
      <c r="AU25" s="13"/>
      <c r="AV25" s="13"/>
      <c r="AW25" s="13"/>
      <c r="AX25" s="13"/>
      <c r="AY25" s="16"/>
      <c r="AZ25" s="16"/>
      <c r="BA25" s="13"/>
      <c r="BB25" s="13"/>
      <c r="BC25" s="13"/>
      <c r="BD25" s="16"/>
      <c r="BE25" s="13"/>
      <c r="BF25" s="13"/>
      <c r="BG25" s="16"/>
      <c r="BH25" s="11"/>
      <c r="BI25" s="11"/>
      <c r="BJ25" s="11"/>
      <c r="BK25" s="11"/>
    </row>
    <row r="26" spans="1:63" ht="12.75" customHeight="1" x14ac:dyDescent="0.2">
      <c r="J26" s="658"/>
      <c r="K26" s="658"/>
      <c r="L26" s="658"/>
      <c r="O26" s="11"/>
      <c r="P26" s="11"/>
      <c r="R26" s="658" t="s">
        <v>46</v>
      </c>
      <c r="S26" s="658"/>
      <c r="T26" s="658"/>
      <c r="Z26" s="658">
        <v>8</v>
      </c>
      <c r="AA26" s="658"/>
      <c r="AB26" s="658"/>
      <c r="AH26" s="658" t="s">
        <v>47</v>
      </c>
      <c r="AI26" s="658"/>
      <c r="AJ26" s="658"/>
      <c r="AP26" s="658" t="s">
        <v>48</v>
      </c>
      <c r="AQ26" s="658"/>
      <c r="AR26" s="658"/>
      <c r="AX26" s="658" t="s">
        <v>36</v>
      </c>
      <c r="AY26" s="658"/>
      <c r="AZ26" s="658"/>
      <c r="BE26" s="656" t="s">
        <v>49</v>
      </c>
      <c r="BF26" s="656"/>
      <c r="BH26" s="656" t="s">
        <v>50</v>
      </c>
      <c r="BI26" s="656"/>
      <c r="BJ26" s="11"/>
      <c r="BK26" s="11"/>
    </row>
    <row r="27" spans="1:63" ht="12.75" customHeight="1" x14ac:dyDescent="0.2">
      <c r="J27" s="658"/>
      <c r="K27" s="658"/>
      <c r="L27" s="658"/>
      <c r="O27" s="11"/>
      <c r="P27" s="11"/>
      <c r="R27" s="658"/>
      <c r="S27" s="658"/>
      <c r="T27" s="658"/>
      <c r="Z27" s="658"/>
      <c r="AA27" s="658"/>
      <c r="AB27" s="658"/>
      <c r="AH27" s="658"/>
      <c r="AI27" s="658"/>
      <c r="AJ27" s="658"/>
      <c r="AP27" s="658"/>
      <c r="AQ27" s="658"/>
      <c r="AR27" s="658"/>
      <c r="AX27" s="658"/>
      <c r="AY27" s="658"/>
      <c r="AZ27" s="658"/>
      <c r="BE27" s="656"/>
      <c r="BF27" s="656"/>
      <c r="BH27" s="656"/>
      <c r="BI27" s="656"/>
      <c r="BJ27" s="11"/>
      <c r="BK27" s="11"/>
    </row>
    <row r="28" spans="1:63" ht="12.75" customHeight="1" x14ac:dyDescent="0.2">
      <c r="O28" s="11"/>
      <c r="P28" s="11"/>
      <c r="BF28" s="11"/>
      <c r="BH28" s="11"/>
      <c r="BI28" s="11"/>
      <c r="BJ28" s="11"/>
      <c r="BK28" s="11"/>
    </row>
    <row r="29" spans="1:63" ht="12.75" customHeight="1" x14ac:dyDescent="0.2">
      <c r="O29" s="11"/>
      <c r="P29" s="11"/>
      <c r="BF29" s="11"/>
      <c r="BH29" s="11"/>
      <c r="BI29" s="11"/>
      <c r="BJ29" s="11"/>
      <c r="BK29" s="11"/>
    </row>
    <row r="30" spans="1:63" ht="12.75" customHeight="1" x14ac:dyDescent="0.2">
      <c r="O30" s="11"/>
      <c r="P30" s="11"/>
      <c r="BF30" s="11"/>
      <c r="BH30" s="11"/>
      <c r="BI30" s="11"/>
      <c r="BJ30" s="11"/>
      <c r="BK30" s="11"/>
    </row>
    <row r="31" spans="1:63" x14ac:dyDescent="0.2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3" spans="17:23" x14ac:dyDescent="0.2">
      <c r="Q33" s="11"/>
      <c r="R33" s="11"/>
      <c r="S33" s="11"/>
      <c r="T33" s="11"/>
      <c r="U33" s="11"/>
      <c r="V33" s="11"/>
      <c r="W33" s="11"/>
    </row>
    <row r="34" spans="17:23" x14ac:dyDescent="0.2">
      <c r="Q34" s="11"/>
      <c r="R34" s="11"/>
      <c r="S34" s="11"/>
      <c r="T34" s="11"/>
      <c r="U34" s="11"/>
      <c r="V34" s="11"/>
      <c r="W34" s="11"/>
    </row>
    <row r="35" spans="17:23" x14ac:dyDescent="0.2">
      <c r="Q35" s="11"/>
      <c r="R35" s="11"/>
      <c r="S35" s="11"/>
      <c r="T35" s="11"/>
      <c r="U35" s="11"/>
      <c r="V35" s="11"/>
      <c r="W35" s="11"/>
    </row>
    <row r="36" spans="17:23" x14ac:dyDescent="0.2">
      <c r="Q36" s="11"/>
      <c r="R36" s="11"/>
      <c r="S36" s="11"/>
      <c r="T36" s="11"/>
      <c r="U36" s="11"/>
      <c r="V36" s="11"/>
      <c r="W36" s="11"/>
    </row>
    <row r="37" spans="17:23" x14ac:dyDescent="0.2">
      <c r="Q37" s="11"/>
      <c r="R37" s="11"/>
      <c r="S37" s="11"/>
      <c r="T37" s="11"/>
      <c r="U37" s="11"/>
      <c r="V37" s="11"/>
      <c r="W37" s="11"/>
    </row>
  </sheetData>
  <sheetProtection selectLockedCells="1" selectUnlockedCells="1"/>
  <mergeCells count="56">
    <mergeCell ref="BH26:BI27"/>
    <mergeCell ref="AV20:BB24"/>
    <mergeCell ref="BD20:BF24"/>
    <mergeCell ref="BG20:BJ24"/>
    <mergeCell ref="J26:L27"/>
    <mergeCell ref="R26:T27"/>
    <mergeCell ref="Z26:AB27"/>
    <mergeCell ref="AH26:AJ27"/>
    <mergeCell ref="AP26:AR27"/>
    <mergeCell ref="AX26:AZ27"/>
    <mergeCell ref="BE26:BF27"/>
    <mergeCell ref="AN20:AT24"/>
    <mergeCell ref="A16:B16"/>
    <mergeCell ref="BB19:BC19"/>
    <mergeCell ref="A20:F24"/>
    <mergeCell ref="H20:N24"/>
    <mergeCell ref="P20:V24"/>
    <mergeCell ref="X20:AD24"/>
    <mergeCell ref="AF20:AL24"/>
    <mergeCell ref="A17:B17"/>
    <mergeCell ref="A18:B18"/>
    <mergeCell ref="AX5:AX14"/>
    <mergeCell ref="AY5:BB6"/>
    <mergeCell ref="BC5:BC14"/>
    <mergeCell ref="BD5:BD14"/>
    <mergeCell ref="AG5:AG14"/>
    <mergeCell ref="AP5:AS6"/>
    <mergeCell ref="AT5:AT14"/>
    <mergeCell ref="AU5:AW6"/>
    <mergeCell ref="AL5:AO6"/>
    <mergeCell ref="A15:B15"/>
    <mergeCell ref="AB5:AB14"/>
    <mergeCell ref="AC5:AF6"/>
    <mergeCell ref="AH5:AJ6"/>
    <mergeCell ref="AK5:AK14"/>
    <mergeCell ref="BF7:BF14"/>
    <mergeCell ref="BG7:BG14"/>
    <mergeCell ref="BH5:BH14"/>
    <mergeCell ref="BF5:BG6"/>
    <mergeCell ref="BE5:BE14"/>
    <mergeCell ref="A4:BB4"/>
    <mergeCell ref="BC4:BK4"/>
    <mergeCell ref="A5:B14"/>
    <mergeCell ref="C5:F6"/>
    <mergeCell ref="G5:G14"/>
    <mergeCell ref="H5:J6"/>
    <mergeCell ref="K5:K14"/>
    <mergeCell ref="L5:O6"/>
    <mergeCell ref="P5:S6"/>
    <mergeCell ref="T5:T14"/>
    <mergeCell ref="U5:W6"/>
    <mergeCell ref="X5:X14"/>
    <mergeCell ref="Y5:AA6"/>
    <mergeCell ref="BI5:BI14"/>
    <mergeCell ref="BJ5:BJ14"/>
    <mergeCell ref="BK5:BK14"/>
  </mergeCells>
  <pageMargins left="0.55138888888888893" right="0.39374999999999999" top="0.78749999999999998" bottom="0.39374999999999999" header="0.51180555555555551" footer="0.51180555555555551"/>
  <pageSetup paperSize="9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93"/>
  <sheetViews>
    <sheetView tabSelected="1" zoomScale="90" zoomScaleNormal="90" zoomScaleSheetLayoutView="130" workbookViewId="0">
      <pane xSplit="16" ySplit="10" topLeftCell="Q11" activePane="bottomRight" state="frozen"/>
      <selection pane="topRight" activeCell="Q1" sqref="Q1"/>
      <selection pane="bottomLeft" activeCell="A11" sqref="A11"/>
      <selection pane="bottomRight" activeCell="AA89" sqref="AA89"/>
    </sheetView>
  </sheetViews>
  <sheetFormatPr defaultColWidth="9.140625" defaultRowHeight="12" x14ac:dyDescent="0.2"/>
  <cols>
    <col min="1" max="1" width="9.7109375" style="11" customWidth="1"/>
    <col min="2" max="2" width="35.42578125" style="11" customWidth="1"/>
    <col min="3" max="3" width="5.85546875" style="17" customWidth="1"/>
    <col min="4" max="8" width="5.85546875" style="33" customWidth="1"/>
    <col min="9" max="9" width="7.28515625" style="17" customWidth="1"/>
    <col min="10" max="10" width="6.85546875" style="33" customWidth="1"/>
    <col min="11" max="11" width="8.140625" style="17" customWidth="1"/>
    <col min="12" max="12" width="7.140625" style="17" customWidth="1"/>
    <col min="13" max="13" width="6.5703125" style="17" customWidth="1"/>
    <col min="14" max="14" width="6.7109375" style="17" customWidth="1"/>
    <col min="15" max="15" width="5.5703125" style="17" customWidth="1"/>
    <col min="16" max="16" width="6.28515625" style="17" customWidth="1"/>
    <col min="17" max="19" width="6.28515625" style="33" customWidth="1"/>
    <col min="20" max="20" width="4.140625" style="33" customWidth="1"/>
    <col min="21" max="21" width="7.42578125" style="17" customWidth="1"/>
    <col min="22" max="22" width="8.5703125" style="17" customWidth="1"/>
    <col min="23" max="23" width="7.42578125" style="17" customWidth="1"/>
    <col min="24" max="24" width="8" style="17" customWidth="1"/>
    <col min="25" max="26" width="7.85546875" style="17" customWidth="1"/>
    <col min="27" max="27" width="7.85546875" style="11" customWidth="1"/>
    <col min="28" max="28" width="7.7109375" style="11" customWidth="1"/>
    <col min="29" max="16384" width="9.140625" style="11"/>
  </cols>
  <sheetData>
    <row r="1" spans="1:28" ht="19.5" thickBot="1" x14ac:dyDescent="0.25">
      <c r="A1" s="659" t="s">
        <v>160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</row>
    <row r="2" spans="1:28" s="18" customFormat="1" ht="16.899999999999999" customHeight="1" thickBot="1" x14ac:dyDescent="0.25">
      <c r="A2" s="660" t="s">
        <v>51</v>
      </c>
      <c r="B2" s="664" t="s">
        <v>52</v>
      </c>
      <c r="C2" s="689" t="s">
        <v>53</v>
      </c>
      <c r="D2" s="690"/>
      <c r="E2" s="690"/>
      <c r="F2" s="690"/>
      <c r="G2" s="691"/>
      <c r="H2" s="706" t="s">
        <v>203</v>
      </c>
      <c r="I2" s="677" t="s">
        <v>207</v>
      </c>
      <c r="J2" s="677"/>
      <c r="K2" s="677"/>
      <c r="L2" s="677"/>
      <c r="M2" s="677"/>
      <c r="N2" s="677"/>
      <c r="O2" s="677"/>
      <c r="P2" s="677"/>
      <c r="Q2" s="708"/>
      <c r="R2" s="708"/>
      <c r="S2" s="708"/>
      <c r="T2" s="709"/>
      <c r="U2" s="668" t="s">
        <v>55</v>
      </c>
      <c r="V2" s="669"/>
      <c r="W2" s="669"/>
      <c r="X2" s="669"/>
      <c r="Y2" s="669"/>
      <c r="Z2" s="669"/>
      <c r="AA2" s="669"/>
      <c r="AB2" s="670"/>
    </row>
    <row r="3" spans="1:28" s="18" customFormat="1" ht="24.75" customHeight="1" x14ac:dyDescent="0.2">
      <c r="A3" s="661"/>
      <c r="B3" s="665"/>
      <c r="C3" s="692"/>
      <c r="D3" s="693"/>
      <c r="E3" s="693"/>
      <c r="F3" s="693"/>
      <c r="G3" s="694"/>
      <c r="H3" s="707"/>
      <c r="I3" s="683" t="s">
        <v>56</v>
      </c>
      <c r="J3" s="677" t="s">
        <v>204</v>
      </c>
      <c r="K3" s="677"/>
      <c r="L3" s="677"/>
      <c r="M3" s="677"/>
      <c r="N3" s="677"/>
      <c r="O3" s="677"/>
      <c r="P3" s="709"/>
      <c r="Q3" s="710" t="s">
        <v>215</v>
      </c>
      <c r="R3" s="711"/>
      <c r="S3" s="712"/>
      <c r="T3" s="685" t="s">
        <v>214</v>
      </c>
      <c r="U3" s="671"/>
      <c r="V3" s="672"/>
      <c r="W3" s="672"/>
      <c r="X3" s="672"/>
      <c r="Y3" s="672"/>
      <c r="Z3" s="672"/>
      <c r="AA3" s="672"/>
      <c r="AB3" s="673"/>
    </row>
    <row r="4" spans="1:28" s="18" customFormat="1" ht="15" customHeight="1" thickBot="1" x14ac:dyDescent="0.25">
      <c r="A4" s="662"/>
      <c r="B4" s="666"/>
      <c r="C4" s="692"/>
      <c r="D4" s="693"/>
      <c r="E4" s="693"/>
      <c r="F4" s="693"/>
      <c r="G4" s="694"/>
      <c r="H4" s="707"/>
      <c r="I4" s="683"/>
      <c r="J4" s="719" t="s">
        <v>205</v>
      </c>
      <c r="K4" s="677" t="s">
        <v>57</v>
      </c>
      <c r="L4" s="677"/>
      <c r="M4" s="677"/>
      <c r="N4" s="677"/>
      <c r="O4" s="717" t="s">
        <v>54</v>
      </c>
      <c r="P4" s="718"/>
      <c r="Q4" s="713"/>
      <c r="R4" s="677"/>
      <c r="S4" s="714"/>
      <c r="T4" s="685"/>
      <c r="U4" s="674"/>
      <c r="V4" s="675"/>
      <c r="W4" s="675"/>
      <c r="X4" s="675"/>
      <c r="Y4" s="675"/>
      <c r="Z4" s="675"/>
      <c r="AA4" s="675"/>
      <c r="AB4" s="676"/>
    </row>
    <row r="5" spans="1:28" s="18" customFormat="1" ht="15" customHeight="1" thickBot="1" x14ac:dyDescent="0.25">
      <c r="A5" s="662"/>
      <c r="B5" s="666"/>
      <c r="C5" s="695"/>
      <c r="D5" s="696"/>
      <c r="E5" s="696"/>
      <c r="F5" s="696"/>
      <c r="G5" s="694"/>
      <c r="H5" s="707"/>
      <c r="I5" s="683"/>
      <c r="J5" s="719"/>
      <c r="K5" s="677" t="s">
        <v>209</v>
      </c>
      <c r="L5" s="677"/>
      <c r="M5" s="677"/>
      <c r="N5" s="677"/>
      <c r="O5" s="683" t="s">
        <v>58</v>
      </c>
      <c r="P5" s="721" t="s">
        <v>216</v>
      </c>
      <c r="Q5" s="713"/>
      <c r="R5" s="677"/>
      <c r="S5" s="714"/>
      <c r="T5" s="685"/>
      <c r="U5" s="680" t="s">
        <v>59</v>
      </c>
      <c r="V5" s="681"/>
      <c r="W5" s="682" t="s">
        <v>60</v>
      </c>
      <c r="X5" s="682"/>
      <c r="Y5" s="682" t="s">
        <v>61</v>
      </c>
      <c r="Z5" s="682"/>
      <c r="AA5" s="678" t="s">
        <v>62</v>
      </c>
      <c r="AB5" s="679"/>
    </row>
    <row r="6" spans="1:28" s="18" customFormat="1" ht="127.9" customHeight="1" thickBot="1" x14ac:dyDescent="0.25">
      <c r="A6" s="663"/>
      <c r="B6" s="667"/>
      <c r="C6" s="471" t="s">
        <v>63</v>
      </c>
      <c r="D6" s="175" t="s">
        <v>91</v>
      </c>
      <c r="E6" s="175" t="s">
        <v>92</v>
      </c>
      <c r="F6" s="472" t="s">
        <v>201</v>
      </c>
      <c r="G6" s="411" t="s">
        <v>202</v>
      </c>
      <c r="H6" s="707"/>
      <c r="I6" s="684"/>
      <c r="J6" s="720"/>
      <c r="K6" s="177" t="s">
        <v>206</v>
      </c>
      <c r="L6" s="176" t="s">
        <v>208</v>
      </c>
      <c r="M6" s="176" t="s">
        <v>210</v>
      </c>
      <c r="N6" s="178" t="s">
        <v>201</v>
      </c>
      <c r="O6" s="684"/>
      <c r="P6" s="722"/>
      <c r="Q6" s="410" t="s">
        <v>211</v>
      </c>
      <c r="R6" s="176" t="s">
        <v>212</v>
      </c>
      <c r="S6" s="411" t="s">
        <v>213</v>
      </c>
      <c r="T6" s="686"/>
      <c r="U6" s="353" t="s">
        <v>82</v>
      </c>
      <c r="V6" s="180" t="s">
        <v>64</v>
      </c>
      <c r="W6" s="179" t="s">
        <v>244</v>
      </c>
      <c r="X6" s="180" t="s">
        <v>246</v>
      </c>
      <c r="Y6" s="180" t="s">
        <v>247</v>
      </c>
      <c r="Z6" s="180" t="s">
        <v>248</v>
      </c>
      <c r="AA6" s="180" t="s">
        <v>241</v>
      </c>
      <c r="AB6" s="181" t="s">
        <v>170</v>
      </c>
    </row>
    <row r="7" spans="1:28" s="16" customFormat="1" ht="15" customHeight="1" thickBot="1" x14ac:dyDescent="0.25">
      <c r="A7" s="194" t="s">
        <v>237</v>
      </c>
      <c r="B7" s="435" t="s">
        <v>87</v>
      </c>
      <c r="C7" s="354">
        <v>4</v>
      </c>
      <c r="D7" s="195"/>
      <c r="E7" s="195">
        <v>8</v>
      </c>
      <c r="F7" s="195">
        <v>1</v>
      </c>
      <c r="G7" s="473">
        <v>2</v>
      </c>
      <c r="H7" s="453">
        <f>H8+H9+H10+H11+H12+H13+H14+H15+H16+H17+H18+H19+H20+H21+H22</f>
        <v>2106</v>
      </c>
      <c r="I7" s="196">
        <f t="shared" ref="I7:M7" si="0">I8+I9+I10+I11+I12+I13+I14+I15+I16+I17+I18+I19+I20+I21+I22</f>
        <v>702</v>
      </c>
      <c r="J7" s="196">
        <f t="shared" si="0"/>
        <v>1404</v>
      </c>
      <c r="K7" s="196">
        <f t="shared" si="0"/>
        <v>694</v>
      </c>
      <c r="L7" s="196">
        <f t="shared" si="0"/>
        <v>678</v>
      </c>
      <c r="M7" s="196">
        <f t="shared" si="0"/>
        <v>694</v>
      </c>
      <c r="N7" s="195"/>
      <c r="O7" s="195"/>
      <c r="P7" s="340"/>
      <c r="Q7" s="354">
        <f>Q8+Q9+Q10+Q11+Q12+Q13+Q14+Q15+Q16+Q17+Q18+Q19+Q20+Q21+Q22</f>
        <v>40</v>
      </c>
      <c r="R7" s="195">
        <f t="shared" ref="R7:S7" si="1">R8+R9+R10+R11+R12+R13+R14+R15+R16+R17+R18+R19+R20+R21+R22</f>
        <v>8</v>
      </c>
      <c r="S7" s="245">
        <f t="shared" si="1"/>
        <v>24</v>
      </c>
      <c r="T7" s="386"/>
      <c r="U7" s="354">
        <f>U8+U9+U10+U11+U12+U13+U14+U15+U16+U17+U18+U19+U20+U21+U22</f>
        <v>612</v>
      </c>
      <c r="V7" s="195">
        <f>V8+V9+V10+V11+V12+V13+V14+V15+V16+V17+V18+V19+V20+V21+V22</f>
        <v>792</v>
      </c>
      <c r="W7" s="197"/>
      <c r="X7" s="197"/>
      <c r="Y7" s="197"/>
      <c r="Z7" s="197"/>
      <c r="AA7" s="197"/>
      <c r="AB7" s="198"/>
    </row>
    <row r="8" spans="1:28" s="32" customFormat="1" ht="15" customHeight="1" x14ac:dyDescent="0.2">
      <c r="A8" s="186" t="s">
        <v>223</v>
      </c>
      <c r="B8" s="436" t="s">
        <v>85</v>
      </c>
      <c r="C8" s="687" t="s">
        <v>93</v>
      </c>
      <c r="D8" s="187"/>
      <c r="E8" s="188"/>
      <c r="F8" s="189"/>
      <c r="G8" s="474"/>
      <c r="H8" s="454">
        <f>J8+I8</f>
        <v>94</v>
      </c>
      <c r="I8" s="155">
        <v>31</v>
      </c>
      <c r="J8" s="190">
        <f>U8+V8</f>
        <v>63</v>
      </c>
      <c r="K8" s="190">
        <f>M8</f>
        <v>36</v>
      </c>
      <c r="L8" s="190">
        <f>J8-M8</f>
        <v>27</v>
      </c>
      <c r="M8" s="187">
        <v>36</v>
      </c>
      <c r="N8" s="191"/>
      <c r="O8" s="191"/>
      <c r="P8" s="156"/>
      <c r="Q8" s="154">
        <v>5</v>
      </c>
      <c r="R8" s="192">
        <v>1</v>
      </c>
      <c r="S8" s="412">
        <v>3</v>
      </c>
      <c r="T8" s="387"/>
      <c r="U8" s="154">
        <v>34</v>
      </c>
      <c r="V8" s="192">
        <v>29</v>
      </c>
      <c r="W8" s="193"/>
      <c r="X8" s="193"/>
      <c r="Y8" s="193"/>
      <c r="Z8" s="193"/>
      <c r="AA8" s="193"/>
      <c r="AB8" s="60"/>
    </row>
    <row r="9" spans="1:28" s="32" customFormat="1" ht="15" customHeight="1" x14ac:dyDescent="0.2">
      <c r="A9" s="169" t="s">
        <v>224</v>
      </c>
      <c r="B9" s="437" t="s">
        <v>65</v>
      </c>
      <c r="C9" s="688"/>
      <c r="D9" s="172"/>
      <c r="E9" s="172"/>
      <c r="F9" s="167"/>
      <c r="G9" s="414"/>
      <c r="H9" s="455">
        <f t="shared" ref="H9:H22" si="2">J9+I9</f>
        <v>149</v>
      </c>
      <c r="I9" s="35">
        <v>50</v>
      </c>
      <c r="J9" s="168">
        <f t="shared" ref="J9:J22" si="3">U9+V9</f>
        <v>99</v>
      </c>
      <c r="K9" s="168">
        <f t="shared" ref="K9:K72" si="4">M9</f>
        <v>54</v>
      </c>
      <c r="L9" s="168">
        <f t="shared" ref="L9:L21" si="5">J9-M9</f>
        <v>45</v>
      </c>
      <c r="M9" s="172">
        <v>54</v>
      </c>
      <c r="N9" s="164"/>
      <c r="O9" s="164"/>
      <c r="P9" s="170"/>
      <c r="Q9" s="355">
        <v>5</v>
      </c>
      <c r="R9" s="172">
        <v>1</v>
      </c>
      <c r="S9" s="413">
        <v>3</v>
      </c>
      <c r="T9" s="388"/>
      <c r="U9" s="355">
        <v>34</v>
      </c>
      <c r="V9" s="172">
        <v>65</v>
      </c>
      <c r="W9" s="34"/>
      <c r="X9" s="34"/>
      <c r="Y9" s="34"/>
      <c r="Z9" s="34"/>
      <c r="AA9" s="34"/>
      <c r="AB9" s="65"/>
    </row>
    <row r="10" spans="1:28" s="32" customFormat="1" ht="15" customHeight="1" x14ac:dyDescent="0.2">
      <c r="A10" s="169" t="s">
        <v>225</v>
      </c>
      <c r="B10" s="437" t="s">
        <v>67</v>
      </c>
      <c r="C10" s="79"/>
      <c r="D10" s="172" t="s">
        <v>33</v>
      </c>
      <c r="E10" s="172">
        <v>2</v>
      </c>
      <c r="F10" s="167"/>
      <c r="G10" s="418"/>
      <c r="H10" s="455">
        <f t="shared" si="2"/>
        <v>204</v>
      </c>
      <c r="I10" s="35">
        <f t="shared" ref="I10:I21" si="6">J10/2</f>
        <v>68</v>
      </c>
      <c r="J10" s="168">
        <f t="shared" si="3"/>
        <v>136</v>
      </c>
      <c r="K10" s="168">
        <f t="shared" si="4"/>
        <v>46</v>
      </c>
      <c r="L10" s="168">
        <f t="shared" si="5"/>
        <v>90</v>
      </c>
      <c r="M10" s="172">
        <v>46</v>
      </c>
      <c r="N10" s="164"/>
      <c r="O10" s="164"/>
      <c r="P10" s="170"/>
      <c r="Q10" s="355"/>
      <c r="R10" s="172"/>
      <c r="S10" s="413"/>
      <c r="T10" s="388"/>
      <c r="U10" s="355">
        <v>68</v>
      </c>
      <c r="V10" s="172">
        <v>68</v>
      </c>
      <c r="W10" s="34"/>
      <c r="X10" s="34"/>
      <c r="Y10" s="34"/>
      <c r="Z10" s="34"/>
      <c r="AA10" s="34"/>
      <c r="AB10" s="65"/>
    </row>
    <row r="11" spans="1:28" s="32" customFormat="1" ht="15" customHeight="1" x14ac:dyDescent="0.2">
      <c r="A11" s="169" t="s">
        <v>226</v>
      </c>
      <c r="B11" s="438" t="s">
        <v>217</v>
      </c>
      <c r="C11" s="79"/>
      <c r="D11" s="172"/>
      <c r="E11" s="172">
        <v>2</v>
      </c>
      <c r="F11" s="167"/>
      <c r="G11" s="413"/>
      <c r="H11" s="455">
        <f t="shared" si="2"/>
        <v>108</v>
      </c>
      <c r="I11" s="35">
        <f t="shared" si="6"/>
        <v>36</v>
      </c>
      <c r="J11" s="168">
        <f t="shared" si="3"/>
        <v>72</v>
      </c>
      <c r="K11" s="168">
        <f t="shared" si="4"/>
        <v>34</v>
      </c>
      <c r="L11" s="168">
        <f t="shared" si="5"/>
        <v>38</v>
      </c>
      <c r="M11" s="172">
        <v>34</v>
      </c>
      <c r="N11" s="35"/>
      <c r="O11" s="164"/>
      <c r="P11" s="170"/>
      <c r="Q11" s="355"/>
      <c r="R11" s="172"/>
      <c r="S11" s="413"/>
      <c r="T11" s="388"/>
      <c r="U11" s="355">
        <v>34</v>
      </c>
      <c r="V11" s="172">
        <v>38</v>
      </c>
      <c r="W11" s="34"/>
      <c r="X11" s="34"/>
      <c r="Y11" s="34"/>
      <c r="Z11" s="34"/>
      <c r="AA11" s="34"/>
      <c r="AB11" s="65"/>
    </row>
    <row r="12" spans="1:28" s="32" customFormat="1" ht="15" customHeight="1" x14ac:dyDescent="0.2">
      <c r="A12" s="169" t="s">
        <v>227</v>
      </c>
      <c r="B12" s="437" t="s">
        <v>218</v>
      </c>
      <c r="C12" s="79"/>
      <c r="D12" s="172"/>
      <c r="E12" s="172">
        <v>2</v>
      </c>
      <c r="F12" s="167"/>
      <c r="G12" s="413"/>
      <c r="H12" s="455">
        <f t="shared" si="2"/>
        <v>108</v>
      </c>
      <c r="I12" s="35">
        <f t="shared" si="6"/>
        <v>36</v>
      </c>
      <c r="J12" s="168">
        <f t="shared" si="3"/>
        <v>72</v>
      </c>
      <c r="K12" s="168">
        <f t="shared" si="4"/>
        <v>28</v>
      </c>
      <c r="L12" s="168">
        <f t="shared" si="5"/>
        <v>44</v>
      </c>
      <c r="M12" s="172">
        <v>28</v>
      </c>
      <c r="N12" s="35"/>
      <c r="O12" s="164"/>
      <c r="P12" s="170"/>
      <c r="Q12" s="355"/>
      <c r="R12" s="172"/>
      <c r="S12" s="413"/>
      <c r="T12" s="388"/>
      <c r="U12" s="355">
        <v>34</v>
      </c>
      <c r="V12" s="172">
        <v>38</v>
      </c>
      <c r="W12" s="34"/>
      <c r="X12" s="34"/>
      <c r="Y12" s="34"/>
      <c r="Z12" s="34"/>
      <c r="AA12" s="34"/>
      <c r="AB12" s="65"/>
    </row>
    <row r="13" spans="1:28" s="32" customFormat="1" ht="15" customHeight="1" x14ac:dyDescent="0.2">
      <c r="A13" s="169" t="s">
        <v>228</v>
      </c>
      <c r="B13" s="437" t="s">
        <v>219</v>
      </c>
      <c r="C13" s="79"/>
      <c r="D13" s="172"/>
      <c r="E13" s="182">
        <v>2</v>
      </c>
      <c r="F13" s="167"/>
      <c r="G13" s="413"/>
      <c r="H13" s="455">
        <f t="shared" si="2"/>
        <v>108</v>
      </c>
      <c r="I13" s="35">
        <f t="shared" si="6"/>
        <v>36</v>
      </c>
      <c r="J13" s="168">
        <f t="shared" si="3"/>
        <v>72</v>
      </c>
      <c r="K13" s="168">
        <f t="shared" si="4"/>
        <v>70</v>
      </c>
      <c r="L13" s="168">
        <f t="shared" si="5"/>
        <v>2</v>
      </c>
      <c r="M13" s="172">
        <v>70</v>
      </c>
      <c r="N13" s="35"/>
      <c r="O13" s="164"/>
      <c r="P13" s="170"/>
      <c r="Q13" s="355"/>
      <c r="R13" s="172"/>
      <c r="S13" s="413"/>
      <c r="T13" s="388"/>
      <c r="U13" s="355">
        <v>34</v>
      </c>
      <c r="V13" s="172">
        <v>38</v>
      </c>
      <c r="W13" s="34"/>
      <c r="X13" s="34"/>
      <c r="Y13" s="34"/>
      <c r="Z13" s="34"/>
      <c r="AA13" s="34"/>
      <c r="AB13" s="65"/>
    </row>
    <row r="14" spans="1:28" s="32" customFormat="1" ht="15" customHeight="1" x14ac:dyDescent="0.2">
      <c r="A14" s="169" t="s">
        <v>229</v>
      </c>
      <c r="B14" s="437" t="s">
        <v>69</v>
      </c>
      <c r="C14" s="79">
        <v>2</v>
      </c>
      <c r="D14" s="172" t="s">
        <v>33</v>
      </c>
      <c r="E14" s="172"/>
      <c r="F14" s="171"/>
      <c r="G14" s="413" t="s">
        <v>238</v>
      </c>
      <c r="H14" s="455">
        <f t="shared" si="2"/>
        <v>432</v>
      </c>
      <c r="I14" s="35">
        <f t="shared" si="6"/>
        <v>144</v>
      </c>
      <c r="J14" s="168">
        <f t="shared" si="3"/>
        <v>288</v>
      </c>
      <c r="K14" s="168">
        <f t="shared" si="4"/>
        <v>114</v>
      </c>
      <c r="L14" s="168">
        <f t="shared" si="5"/>
        <v>174</v>
      </c>
      <c r="M14" s="172">
        <v>114</v>
      </c>
      <c r="N14" s="35"/>
      <c r="O14" s="164"/>
      <c r="P14" s="170"/>
      <c r="Q14" s="355">
        <v>10</v>
      </c>
      <c r="R14" s="172">
        <v>2</v>
      </c>
      <c r="S14" s="413">
        <v>6</v>
      </c>
      <c r="T14" s="388"/>
      <c r="U14" s="355">
        <v>102</v>
      </c>
      <c r="V14" s="172">
        <v>186</v>
      </c>
      <c r="W14" s="34"/>
      <c r="X14" s="34"/>
      <c r="Y14" s="34"/>
      <c r="Z14" s="34"/>
      <c r="AA14" s="34"/>
      <c r="AB14" s="65"/>
    </row>
    <row r="15" spans="1:28" s="32" customFormat="1" ht="15" customHeight="1" x14ac:dyDescent="0.2">
      <c r="A15" s="169" t="s">
        <v>230</v>
      </c>
      <c r="B15" s="437" t="s">
        <v>90</v>
      </c>
      <c r="C15" s="79">
        <v>2</v>
      </c>
      <c r="D15" s="171"/>
      <c r="E15" s="171"/>
      <c r="F15" s="171"/>
      <c r="G15" s="418"/>
      <c r="H15" s="455">
        <f t="shared" si="2"/>
        <v>135</v>
      </c>
      <c r="I15" s="35">
        <f t="shared" si="6"/>
        <v>45</v>
      </c>
      <c r="J15" s="168">
        <f t="shared" si="3"/>
        <v>90</v>
      </c>
      <c r="K15" s="168">
        <f t="shared" si="4"/>
        <v>80</v>
      </c>
      <c r="L15" s="168">
        <f t="shared" si="5"/>
        <v>10</v>
      </c>
      <c r="M15" s="172">
        <v>80</v>
      </c>
      <c r="N15" s="35"/>
      <c r="O15" s="164"/>
      <c r="P15" s="170"/>
      <c r="Q15" s="355">
        <v>10</v>
      </c>
      <c r="R15" s="172">
        <v>2</v>
      </c>
      <c r="S15" s="413">
        <v>6</v>
      </c>
      <c r="T15" s="388"/>
      <c r="U15" s="355">
        <v>34</v>
      </c>
      <c r="V15" s="172">
        <v>56</v>
      </c>
      <c r="W15" s="34"/>
      <c r="X15" s="34"/>
      <c r="Y15" s="34"/>
      <c r="Z15" s="34"/>
      <c r="AA15" s="34"/>
      <c r="AB15" s="65"/>
    </row>
    <row r="16" spans="1:28" s="32" customFormat="1" ht="18.75" customHeight="1" x14ac:dyDescent="0.2">
      <c r="A16" s="166" t="s">
        <v>231</v>
      </c>
      <c r="B16" s="440" t="s">
        <v>68</v>
      </c>
      <c r="C16" s="586"/>
      <c r="D16" s="231">
        <v>1</v>
      </c>
      <c r="E16" s="231">
        <v>2</v>
      </c>
      <c r="F16" s="171"/>
      <c r="G16" s="418"/>
      <c r="H16" s="455">
        <f t="shared" si="2"/>
        <v>144</v>
      </c>
      <c r="I16" s="587">
        <f>J16</f>
        <v>72</v>
      </c>
      <c r="J16" s="168">
        <f t="shared" si="3"/>
        <v>72</v>
      </c>
      <c r="K16" s="168">
        <f t="shared" si="4"/>
        <v>58</v>
      </c>
      <c r="L16" s="168">
        <f t="shared" si="5"/>
        <v>14</v>
      </c>
      <c r="M16" s="231">
        <v>58</v>
      </c>
      <c r="N16" s="588"/>
      <c r="O16" s="173">
        <f t="shared" ref="O16:P16" si="7">O17+O18+O19</f>
        <v>0</v>
      </c>
      <c r="P16" s="589">
        <f t="shared" si="7"/>
        <v>0</v>
      </c>
      <c r="Q16" s="209"/>
      <c r="R16" s="231"/>
      <c r="S16" s="475"/>
      <c r="T16" s="590"/>
      <c r="U16" s="209">
        <v>34</v>
      </c>
      <c r="V16" s="231">
        <v>38</v>
      </c>
      <c r="W16" s="569"/>
      <c r="X16" s="569"/>
      <c r="Y16" s="569"/>
      <c r="Z16" s="569"/>
      <c r="AA16" s="569"/>
      <c r="AB16" s="65"/>
    </row>
    <row r="17" spans="1:28" s="32" customFormat="1" ht="16.899999999999999" customHeight="1" x14ac:dyDescent="0.2">
      <c r="A17" s="169" t="s">
        <v>232</v>
      </c>
      <c r="B17" s="438" t="s">
        <v>86</v>
      </c>
      <c r="C17" s="79"/>
      <c r="D17" s="172"/>
      <c r="E17" s="172">
        <v>2</v>
      </c>
      <c r="F17" s="171"/>
      <c r="G17" s="418"/>
      <c r="H17" s="455">
        <f t="shared" si="2"/>
        <v>82</v>
      </c>
      <c r="I17" s="35">
        <v>14</v>
      </c>
      <c r="J17" s="168">
        <f t="shared" si="3"/>
        <v>68</v>
      </c>
      <c r="K17" s="168">
        <f t="shared" si="4"/>
        <v>46</v>
      </c>
      <c r="L17" s="168">
        <f t="shared" si="5"/>
        <v>22</v>
      </c>
      <c r="M17" s="172">
        <v>46</v>
      </c>
      <c r="N17" s="35"/>
      <c r="O17" s="164"/>
      <c r="P17" s="170"/>
      <c r="Q17" s="415"/>
      <c r="R17" s="183"/>
      <c r="S17" s="416"/>
      <c r="T17" s="388"/>
      <c r="U17" s="355">
        <v>34</v>
      </c>
      <c r="V17" s="172">
        <v>34</v>
      </c>
      <c r="W17" s="34"/>
      <c r="X17" s="34"/>
      <c r="Y17" s="34"/>
      <c r="Z17" s="34"/>
      <c r="AA17" s="34"/>
      <c r="AB17" s="65"/>
    </row>
    <row r="18" spans="1:28" s="32" customFormat="1" ht="16.899999999999999" customHeight="1" x14ac:dyDescent="0.2">
      <c r="A18" s="169" t="s">
        <v>233</v>
      </c>
      <c r="B18" s="439" t="s">
        <v>220</v>
      </c>
      <c r="C18" s="79"/>
      <c r="D18" s="171"/>
      <c r="E18" s="172">
        <v>2</v>
      </c>
      <c r="F18" s="171"/>
      <c r="G18" s="418"/>
      <c r="H18" s="455">
        <f t="shared" si="2"/>
        <v>162</v>
      </c>
      <c r="I18" s="35">
        <f t="shared" si="6"/>
        <v>54</v>
      </c>
      <c r="J18" s="168">
        <f t="shared" si="3"/>
        <v>108</v>
      </c>
      <c r="K18" s="168">
        <f t="shared" si="4"/>
        <v>14</v>
      </c>
      <c r="L18" s="168">
        <f t="shared" si="5"/>
        <v>94</v>
      </c>
      <c r="M18" s="172">
        <v>14</v>
      </c>
      <c r="N18" s="35"/>
      <c r="O18" s="164"/>
      <c r="P18" s="170"/>
      <c r="Q18" s="417"/>
      <c r="R18" s="171"/>
      <c r="S18" s="418"/>
      <c r="T18" s="388"/>
      <c r="U18" s="355">
        <v>34</v>
      </c>
      <c r="V18" s="172">
        <v>74</v>
      </c>
      <c r="W18" s="34"/>
      <c r="X18" s="34"/>
      <c r="Y18" s="34"/>
      <c r="Z18" s="34"/>
      <c r="AA18" s="34"/>
      <c r="AB18" s="65"/>
    </row>
    <row r="19" spans="1:28" s="32" customFormat="1" ht="16.899999999999999" customHeight="1" x14ac:dyDescent="0.2">
      <c r="A19" s="166" t="s">
        <v>234</v>
      </c>
      <c r="B19" s="440" t="s">
        <v>88</v>
      </c>
      <c r="C19" s="79"/>
      <c r="D19" s="172"/>
      <c r="E19" s="172">
        <v>2</v>
      </c>
      <c r="F19" s="171"/>
      <c r="G19" s="413" t="s">
        <v>33</v>
      </c>
      <c r="H19" s="455">
        <f t="shared" si="2"/>
        <v>108</v>
      </c>
      <c r="I19" s="35">
        <f t="shared" si="6"/>
        <v>36</v>
      </c>
      <c r="J19" s="168">
        <f t="shared" si="3"/>
        <v>72</v>
      </c>
      <c r="K19" s="168">
        <f t="shared" si="4"/>
        <v>38</v>
      </c>
      <c r="L19" s="168">
        <f t="shared" si="5"/>
        <v>34</v>
      </c>
      <c r="M19" s="172">
        <v>38</v>
      </c>
      <c r="N19" s="173"/>
      <c r="O19" s="164"/>
      <c r="P19" s="170"/>
      <c r="Q19" s="419"/>
      <c r="R19" s="184"/>
      <c r="S19" s="420"/>
      <c r="T19" s="388"/>
      <c r="U19" s="355">
        <v>34</v>
      </c>
      <c r="V19" s="172">
        <v>38</v>
      </c>
      <c r="W19" s="34"/>
      <c r="X19" s="34"/>
      <c r="Y19" s="34"/>
      <c r="Z19" s="34"/>
      <c r="AA19" s="34"/>
      <c r="AB19" s="65"/>
    </row>
    <row r="20" spans="1:28" s="32" customFormat="1" ht="15.75" customHeight="1" x14ac:dyDescent="0.2">
      <c r="A20" s="166" t="s">
        <v>235</v>
      </c>
      <c r="B20" s="439" t="s">
        <v>89</v>
      </c>
      <c r="C20" s="79">
        <v>2</v>
      </c>
      <c r="D20" s="185"/>
      <c r="E20" s="171"/>
      <c r="F20" s="174"/>
      <c r="G20" s="475" t="s">
        <v>239</v>
      </c>
      <c r="H20" s="455">
        <f t="shared" si="2"/>
        <v>189</v>
      </c>
      <c r="I20" s="35">
        <f t="shared" si="6"/>
        <v>63</v>
      </c>
      <c r="J20" s="168">
        <f t="shared" si="3"/>
        <v>126</v>
      </c>
      <c r="K20" s="168">
        <f t="shared" si="4"/>
        <v>62</v>
      </c>
      <c r="L20" s="168">
        <f t="shared" si="5"/>
        <v>64</v>
      </c>
      <c r="M20" s="153">
        <v>62</v>
      </c>
      <c r="N20" s="164"/>
      <c r="O20" s="164"/>
      <c r="P20" s="170"/>
      <c r="Q20" s="355">
        <v>10</v>
      </c>
      <c r="R20" s="172">
        <v>2</v>
      </c>
      <c r="S20" s="413">
        <v>6</v>
      </c>
      <c r="T20" s="388"/>
      <c r="U20" s="209">
        <v>68</v>
      </c>
      <c r="V20" s="153">
        <v>58</v>
      </c>
      <c r="W20" s="34"/>
      <c r="X20" s="34"/>
      <c r="Y20" s="34"/>
      <c r="Z20" s="34"/>
      <c r="AA20" s="34"/>
      <c r="AB20" s="65"/>
    </row>
    <row r="21" spans="1:28" s="32" customFormat="1" ht="19.149999999999999" customHeight="1" x14ac:dyDescent="0.2">
      <c r="A21" s="166" t="s">
        <v>236</v>
      </c>
      <c r="B21" s="439" t="s">
        <v>221</v>
      </c>
      <c r="C21" s="79"/>
      <c r="D21" s="171"/>
      <c r="E21" s="153">
        <v>1</v>
      </c>
      <c r="F21" s="171"/>
      <c r="G21" s="418"/>
      <c r="H21" s="455">
        <f t="shared" si="2"/>
        <v>51</v>
      </c>
      <c r="I21" s="35">
        <f t="shared" si="6"/>
        <v>17</v>
      </c>
      <c r="J21" s="168">
        <f>U21+V21</f>
        <v>34</v>
      </c>
      <c r="K21" s="168">
        <f t="shared" si="4"/>
        <v>14</v>
      </c>
      <c r="L21" s="168">
        <f t="shared" si="5"/>
        <v>20</v>
      </c>
      <c r="M21" s="153">
        <v>14</v>
      </c>
      <c r="N21" s="35"/>
      <c r="O21" s="35"/>
      <c r="P21" s="159"/>
      <c r="Q21" s="417"/>
      <c r="R21" s="171"/>
      <c r="S21" s="418"/>
      <c r="T21" s="389"/>
      <c r="U21" s="209">
        <v>34</v>
      </c>
      <c r="V21" s="171"/>
      <c r="W21" s="34"/>
      <c r="X21" s="34"/>
      <c r="Y21" s="34"/>
      <c r="Z21" s="34"/>
      <c r="AA21" s="34"/>
      <c r="AB21" s="65"/>
    </row>
    <row r="22" spans="1:28" s="32" customFormat="1" ht="19.149999999999999" customHeight="1" thickBot="1" x14ac:dyDescent="0.25">
      <c r="A22" s="234"/>
      <c r="B22" s="441" t="s">
        <v>222</v>
      </c>
      <c r="C22" s="80"/>
      <c r="D22" s="235"/>
      <c r="E22" s="235"/>
      <c r="F22" s="235" t="s">
        <v>240</v>
      </c>
      <c r="G22" s="422"/>
      <c r="H22" s="456">
        <f t="shared" si="2"/>
        <v>32</v>
      </c>
      <c r="I22" s="51"/>
      <c r="J22" s="236">
        <f t="shared" si="3"/>
        <v>32</v>
      </c>
      <c r="K22" s="236">
        <f t="shared" si="4"/>
        <v>0</v>
      </c>
      <c r="L22" s="236"/>
      <c r="M22" s="51"/>
      <c r="N22" s="51">
        <v>32</v>
      </c>
      <c r="O22" s="51"/>
      <c r="P22" s="160"/>
      <c r="Q22" s="421"/>
      <c r="R22" s="235"/>
      <c r="S22" s="422"/>
      <c r="T22" s="390"/>
      <c r="U22" s="210"/>
      <c r="V22" s="204">
        <v>32</v>
      </c>
      <c r="W22" s="237"/>
      <c r="X22" s="237"/>
      <c r="Y22" s="237"/>
      <c r="Z22" s="237"/>
      <c r="AA22" s="237"/>
      <c r="AB22" s="70"/>
    </row>
    <row r="23" spans="1:28" s="16" customFormat="1" ht="26.45" customHeight="1" thickBot="1" x14ac:dyDescent="0.25">
      <c r="A23" s="242" t="s">
        <v>94</v>
      </c>
      <c r="B23" s="442" t="s">
        <v>95</v>
      </c>
      <c r="C23" s="476"/>
      <c r="D23" s="243"/>
      <c r="E23" s="243">
        <v>3</v>
      </c>
      <c r="F23" s="243"/>
      <c r="G23" s="477"/>
      <c r="H23" s="453">
        <f>H24+H25+H26+H27</f>
        <v>600</v>
      </c>
      <c r="I23" s="195">
        <f>I24+I25+I26+I27</f>
        <v>200</v>
      </c>
      <c r="J23" s="196">
        <f>J24+J25+J26+J27</f>
        <v>400</v>
      </c>
      <c r="K23" s="244">
        <f t="shared" si="4"/>
        <v>302</v>
      </c>
      <c r="L23" s="196">
        <f>L24+L25+L26+L27</f>
        <v>98</v>
      </c>
      <c r="M23" s="195">
        <f t="shared" ref="M23" si="8">M24+M25+M26+M27</f>
        <v>302</v>
      </c>
      <c r="N23" s="195"/>
      <c r="O23" s="195"/>
      <c r="P23" s="340"/>
      <c r="Q23" s="354"/>
      <c r="R23" s="195"/>
      <c r="S23" s="245"/>
      <c r="T23" s="386"/>
      <c r="U23" s="354"/>
      <c r="V23" s="195"/>
      <c r="W23" s="195">
        <f>W24+W25+W26+W27</f>
        <v>108</v>
      </c>
      <c r="X23" s="195">
        <f>X24+X25+X26+X27</f>
        <v>80</v>
      </c>
      <c r="Y23" s="195">
        <f>Y24+Y25+Y26+Y27</f>
        <v>44</v>
      </c>
      <c r="Z23" s="195">
        <f>Z24+Z25+Z26+Z27</f>
        <v>128</v>
      </c>
      <c r="AA23" s="195">
        <f>AA24+AA25+AA26+AA27</f>
        <v>40</v>
      </c>
      <c r="AB23" s="245"/>
    </row>
    <row r="24" spans="1:28" ht="19.149999999999999" customHeight="1" x14ac:dyDescent="0.2">
      <c r="A24" s="238" t="s">
        <v>96</v>
      </c>
      <c r="B24" s="443" t="s">
        <v>100</v>
      </c>
      <c r="C24" s="199"/>
      <c r="D24" s="200"/>
      <c r="E24" s="187">
        <v>6</v>
      </c>
      <c r="F24" s="200"/>
      <c r="G24" s="478"/>
      <c r="H24" s="457">
        <f>I24+J24</f>
        <v>64</v>
      </c>
      <c r="I24" s="155">
        <v>16</v>
      </c>
      <c r="J24" s="201">
        <f>W24+X24+Y24+Z24+AA24+AB24</f>
        <v>48</v>
      </c>
      <c r="K24" s="190">
        <f t="shared" ref="K24" si="9">M24</f>
        <v>0</v>
      </c>
      <c r="L24" s="190">
        <f t="shared" ref="L24" si="10">J24-M24</f>
        <v>48</v>
      </c>
      <c r="M24" s="201"/>
      <c r="N24" s="46"/>
      <c r="O24" s="239"/>
      <c r="P24" s="203"/>
      <c r="Q24" s="202"/>
      <c r="R24" s="239"/>
      <c r="S24" s="87"/>
      <c r="T24" s="391"/>
      <c r="U24" s="356"/>
      <c r="V24" s="240"/>
      <c r="W24" s="46"/>
      <c r="X24" s="46"/>
      <c r="Y24" s="46"/>
      <c r="Z24" s="46">
        <v>48</v>
      </c>
      <c r="AA24" s="46"/>
      <c r="AB24" s="72"/>
    </row>
    <row r="25" spans="1:28" ht="19.149999999999999" customHeight="1" x14ac:dyDescent="0.2">
      <c r="A25" s="228" t="s">
        <v>97</v>
      </c>
      <c r="B25" s="444" t="s">
        <v>67</v>
      </c>
      <c r="C25" s="209"/>
      <c r="D25" s="153"/>
      <c r="E25" s="153">
        <v>3</v>
      </c>
      <c r="F25" s="153"/>
      <c r="G25" s="479"/>
      <c r="H25" s="457">
        <f t="shared" ref="H25:H26" si="11">I25+J25</f>
        <v>64</v>
      </c>
      <c r="I25" s="155">
        <v>16</v>
      </c>
      <c r="J25" s="201">
        <f t="shared" ref="J25:J26" si="12">W25+X25+Y25+Z25+AA25+AB25</f>
        <v>48</v>
      </c>
      <c r="K25" s="190">
        <f t="shared" ref="K25:K26" si="13">M25</f>
        <v>0</v>
      </c>
      <c r="L25" s="190">
        <f t="shared" ref="L25" si="14">J25-M25</f>
        <v>48</v>
      </c>
      <c r="M25" s="36"/>
      <c r="N25" s="36"/>
      <c r="O25" s="36"/>
      <c r="P25" s="40"/>
      <c r="Q25" s="61"/>
      <c r="R25" s="36"/>
      <c r="S25" s="62"/>
      <c r="T25" s="76"/>
      <c r="U25" s="61"/>
      <c r="V25" s="36"/>
      <c r="W25" s="36">
        <v>48</v>
      </c>
      <c r="X25" s="36"/>
      <c r="Y25" s="36"/>
      <c r="Z25" s="36"/>
      <c r="AA25" s="36"/>
      <c r="AB25" s="62"/>
    </row>
    <row r="26" spans="1:28" s="16" customFormat="1" ht="19.149999999999999" customHeight="1" x14ac:dyDescent="0.2">
      <c r="A26" s="228" t="s">
        <v>98</v>
      </c>
      <c r="B26" s="571" t="s">
        <v>66</v>
      </c>
      <c r="C26" s="209"/>
      <c r="D26" s="231"/>
      <c r="E26" s="231">
        <v>7</v>
      </c>
      <c r="F26" s="231"/>
      <c r="G26" s="517" t="s">
        <v>272</v>
      </c>
      <c r="H26" s="457">
        <f t="shared" si="11"/>
        <v>168</v>
      </c>
      <c r="I26" s="155">
        <v>16</v>
      </c>
      <c r="J26" s="201">
        <f t="shared" si="12"/>
        <v>152</v>
      </c>
      <c r="K26" s="190">
        <f t="shared" si="13"/>
        <v>152</v>
      </c>
      <c r="L26" s="190"/>
      <c r="M26" s="51">
        <f>W26+X26+Y26+Z26+AA26</f>
        <v>152</v>
      </c>
      <c r="N26" s="36"/>
      <c r="O26" s="36"/>
      <c r="P26" s="40"/>
      <c r="Q26" s="61"/>
      <c r="R26" s="36"/>
      <c r="S26" s="62"/>
      <c r="T26" s="76"/>
      <c r="U26" s="61"/>
      <c r="V26" s="36"/>
      <c r="W26" s="36">
        <v>30</v>
      </c>
      <c r="X26" s="36">
        <v>40</v>
      </c>
      <c r="Y26" s="36">
        <v>22</v>
      </c>
      <c r="Z26" s="36">
        <f>20*2</f>
        <v>40</v>
      </c>
      <c r="AA26" s="36">
        <v>20</v>
      </c>
      <c r="AB26" s="62"/>
    </row>
    <row r="27" spans="1:28" s="16" customFormat="1" ht="19.149999999999999" customHeight="1" thickBot="1" x14ac:dyDescent="0.25">
      <c r="A27" s="246" t="s">
        <v>99</v>
      </c>
      <c r="B27" s="572" t="s">
        <v>68</v>
      </c>
      <c r="C27" s="210"/>
      <c r="D27" s="204"/>
      <c r="E27" s="204" t="s">
        <v>245</v>
      </c>
      <c r="F27" s="204"/>
      <c r="G27" s="495"/>
      <c r="H27" s="463">
        <f>I27+J27</f>
        <v>304</v>
      </c>
      <c r="I27" s="51">
        <v>152</v>
      </c>
      <c r="J27" s="573">
        <f>K27+L27</f>
        <v>152</v>
      </c>
      <c r="K27" s="236">
        <f>M27</f>
        <v>150</v>
      </c>
      <c r="L27" s="236">
        <v>2</v>
      </c>
      <c r="M27" s="51">
        <v>150</v>
      </c>
      <c r="N27" s="73"/>
      <c r="O27" s="73"/>
      <c r="P27" s="74"/>
      <c r="Q27" s="99"/>
      <c r="R27" s="73"/>
      <c r="S27" s="75"/>
      <c r="T27" s="567"/>
      <c r="U27" s="99"/>
      <c r="V27" s="73"/>
      <c r="W27" s="73">
        <v>30</v>
      </c>
      <c r="X27" s="73">
        <v>40</v>
      </c>
      <c r="Y27" s="73">
        <v>22</v>
      </c>
      <c r="Z27" s="73">
        <f>20*2</f>
        <v>40</v>
      </c>
      <c r="AA27" s="73">
        <v>20</v>
      </c>
      <c r="AB27" s="75"/>
    </row>
    <row r="28" spans="1:28" s="16" customFormat="1" ht="25.15" customHeight="1" thickBot="1" x14ac:dyDescent="0.25">
      <c r="A28" s="574" t="s">
        <v>101</v>
      </c>
      <c r="B28" s="575" t="s">
        <v>102</v>
      </c>
      <c r="C28" s="480"/>
      <c r="D28" s="248"/>
      <c r="E28" s="248">
        <v>1</v>
      </c>
      <c r="F28" s="248"/>
      <c r="G28" s="477"/>
      <c r="H28" s="576">
        <f>H29</f>
        <v>48</v>
      </c>
      <c r="I28" s="195">
        <f>I29</f>
        <v>16</v>
      </c>
      <c r="J28" s="195">
        <f>J29</f>
        <v>32</v>
      </c>
      <c r="K28" s="244">
        <f t="shared" si="4"/>
        <v>0</v>
      </c>
      <c r="L28" s="195">
        <f t="shared" ref="L28" si="15">L29</f>
        <v>32</v>
      </c>
      <c r="M28" s="195"/>
      <c r="N28" s="195"/>
      <c r="O28" s="195"/>
      <c r="P28" s="340"/>
      <c r="Q28" s="354"/>
      <c r="R28" s="195"/>
      <c r="S28" s="245"/>
      <c r="T28" s="386"/>
      <c r="U28" s="354"/>
      <c r="V28" s="195"/>
      <c r="W28" s="195">
        <f>W29</f>
        <v>32</v>
      </c>
      <c r="X28" s="195"/>
      <c r="Y28" s="195"/>
      <c r="Z28" s="195"/>
      <c r="AA28" s="195"/>
      <c r="AB28" s="245"/>
    </row>
    <row r="29" spans="1:28" s="16" customFormat="1" ht="28.9" customHeight="1" thickBot="1" x14ac:dyDescent="0.25">
      <c r="A29" s="577" t="s">
        <v>103</v>
      </c>
      <c r="B29" s="578" t="s">
        <v>104</v>
      </c>
      <c r="C29" s="481"/>
      <c r="D29" s="115"/>
      <c r="E29" s="249">
        <v>3</v>
      </c>
      <c r="F29" s="115"/>
      <c r="G29" s="482"/>
      <c r="H29" s="457">
        <f t="shared" ref="H29" si="16">I29+J29</f>
        <v>48</v>
      </c>
      <c r="I29" s="155">
        <v>16</v>
      </c>
      <c r="J29" s="201">
        <f t="shared" ref="J29" si="17">W29+X29+Y29+Z29+AA29+AB29</f>
        <v>32</v>
      </c>
      <c r="K29" s="190">
        <f t="shared" si="4"/>
        <v>0</v>
      </c>
      <c r="L29" s="190">
        <f t="shared" ref="L29" si="18">J29-M29</f>
        <v>32</v>
      </c>
      <c r="M29" s="250"/>
      <c r="N29" s="250"/>
      <c r="O29" s="250"/>
      <c r="P29" s="341"/>
      <c r="Q29" s="357"/>
      <c r="R29" s="250"/>
      <c r="S29" s="358"/>
      <c r="T29" s="107"/>
      <c r="U29" s="357"/>
      <c r="V29" s="250"/>
      <c r="W29" s="162">
        <v>32</v>
      </c>
      <c r="X29" s="250"/>
      <c r="Y29" s="250"/>
      <c r="Z29" s="250"/>
      <c r="AA29" s="250"/>
      <c r="AB29" s="358"/>
    </row>
    <row r="30" spans="1:28" ht="13.5" customHeight="1" thickBot="1" x14ac:dyDescent="0.25">
      <c r="A30" s="574" t="s">
        <v>105</v>
      </c>
      <c r="B30" s="575" t="s">
        <v>106</v>
      </c>
      <c r="C30" s="480">
        <f>C31+C44</f>
        <v>10</v>
      </c>
      <c r="D30" s="248">
        <f>D31+D44</f>
        <v>0</v>
      </c>
      <c r="E30" s="248">
        <f>E31+E44</f>
        <v>25</v>
      </c>
      <c r="F30" s="248"/>
      <c r="G30" s="473"/>
      <c r="H30" s="458">
        <f>H31+H44</f>
        <v>3456</v>
      </c>
      <c r="I30" s="252">
        <f>I31+I44</f>
        <v>1152</v>
      </c>
      <c r="J30" s="252">
        <f>J31+J44</f>
        <v>2304</v>
      </c>
      <c r="K30" s="244">
        <f t="shared" si="4"/>
        <v>1078</v>
      </c>
      <c r="L30" s="252">
        <f>L31+L44</f>
        <v>1226</v>
      </c>
      <c r="M30" s="252">
        <f>M31+M44</f>
        <v>1078</v>
      </c>
      <c r="N30" s="252">
        <f>N31+N44</f>
        <v>30</v>
      </c>
      <c r="O30" s="252">
        <f>O31+O44</f>
        <v>432</v>
      </c>
      <c r="P30" s="342">
        <f>P31+P44</f>
        <v>468</v>
      </c>
      <c r="Q30" s="359"/>
      <c r="R30" s="252"/>
      <c r="S30" s="253"/>
      <c r="T30" s="392"/>
      <c r="U30" s="359">
        <f t="shared" ref="U30:AB30" si="19">U31+U44</f>
        <v>0</v>
      </c>
      <c r="V30" s="252">
        <f t="shared" si="19"/>
        <v>0</v>
      </c>
      <c r="W30" s="252">
        <f t="shared" si="19"/>
        <v>400</v>
      </c>
      <c r="X30" s="252">
        <f t="shared" si="19"/>
        <v>640</v>
      </c>
      <c r="Y30" s="252">
        <f t="shared" si="19"/>
        <v>352</v>
      </c>
      <c r="Z30" s="252">
        <f t="shared" si="19"/>
        <v>592</v>
      </c>
      <c r="AA30" s="252">
        <f t="shared" si="19"/>
        <v>320</v>
      </c>
      <c r="AB30" s="253">
        <f t="shared" si="19"/>
        <v>0</v>
      </c>
    </row>
    <row r="31" spans="1:28" ht="13.5" customHeight="1" thickBot="1" x14ac:dyDescent="0.25">
      <c r="A31" s="579" t="s">
        <v>107</v>
      </c>
      <c r="B31" s="580" t="s">
        <v>108</v>
      </c>
      <c r="C31" s="483">
        <v>2</v>
      </c>
      <c r="D31" s="256">
        <v>0</v>
      </c>
      <c r="E31" s="256">
        <v>10</v>
      </c>
      <c r="F31" s="256"/>
      <c r="G31" s="484">
        <v>4</v>
      </c>
      <c r="H31" s="257">
        <f>H32+H33+H34+H35+H36+H37+H38+H39+H40+H41+H43+H42</f>
        <v>1116</v>
      </c>
      <c r="I31" s="257">
        <f t="shared" ref="I31:AB31" si="20">I32+I33+I34+I35+I36+I37+I38+I39+I40+I41+I43+I42</f>
        <v>372</v>
      </c>
      <c r="J31" s="257">
        <f t="shared" si="20"/>
        <v>744</v>
      </c>
      <c r="K31" s="257">
        <f t="shared" si="20"/>
        <v>268</v>
      </c>
      <c r="L31" s="257">
        <f t="shared" si="20"/>
        <v>476</v>
      </c>
      <c r="M31" s="257">
        <f t="shared" si="20"/>
        <v>268</v>
      </c>
      <c r="N31" s="257">
        <f t="shared" si="20"/>
        <v>0</v>
      </c>
      <c r="O31" s="257">
        <f t="shared" si="20"/>
        <v>0</v>
      </c>
      <c r="P31" s="257">
        <f t="shared" si="20"/>
        <v>0</v>
      </c>
      <c r="Q31" s="257">
        <f t="shared" si="20"/>
        <v>0</v>
      </c>
      <c r="R31" s="257">
        <f t="shared" si="20"/>
        <v>0</v>
      </c>
      <c r="S31" s="257">
        <f t="shared" si="20"/>
        <v>0</v>
      </c>
      <c r="T31" s="257">
        <f t="shared" si="20"/>
        <v>0</v>
      </c>
      <c r="U31" s="257">
        <f t="shared" si="20"/>
        <v>0</v>
      </c>
      <c r="V31" s="257">
        <f t="shared" si="20"/>
        <v>0</v>
      </c>
      <c r="W31" s="257">
        <f t="shared" si="20"/>
        <v>218</v>
      </c>
      <c r="X31" s="257">
        <f t="shared" si="20"/>
        <v>220</v>
      </c>
      <c r="Y31" s="257">
        <f t="shared" si="20"/>
        <v>44</v>
      </c>
      <c r="Z31" s="257">
        <f t="shared" si="20"/>
        <v>152</v>
      </c>
      <c r="AA31" s="257">
        <f t="shared" si="20"/>
        <v>110</v>
      </c>
      <c r="AB31" s="257">
        <f t="shared" si="20"/>
        <v>0</v>
      </c>
    </row>
    <row r="32" spans="1:28" s="50" customFormat="1" ht="13.9" customHeight="1" x14ac:dyDescent="0.2">
      <c r="A32" s="581" t="s">
        <v>109</v>
      </c>
      <c r="B32" s="582" t="s">
        <v>110</v>
      </c>
      <c r="C32" s="92"/>
      <c r="D32" s="52"/>
      <c r="E32" s="254">
        <v>3</v>
      </c>
      <c r="F32" s="52"/>
      <c r="G32" s="485"/>
      <c r="H32" s="333">
        <f>J32+I32</f>
        <v>60</v>
      </c>
      <c r="I32" s="331">
        <f>J32/2</f>
        <v>20</v>
      </c>
      <c r="J32" s="331">
        <f>W32+X32+Y32+Z32+AA32+AB32</f>
        <v>40</v>
      </c>
      <c r="K32" s="332">
        <f t="shared" si="4"/>
        <v>16</v>
      </c>
      <c r="L32" s="332">
        <f>J32-M32</f>
        <v>24</v>
      </c>
      <c r="M32" s="46">
        <v>16</v>
      </c>
      <c r="N32" s="46"/>
      <c r="O32" s="193"/>
      <c r="P32" s="55"/>
      <c r="Q32" s="59"/>
      <c r="R32" s="193"/>
      <c r="S32" s="60"/>
      <c r="T32" s="227"/>
      <c r="U32" s="59"/>
      <c r="V32" s="193"/>
      <c r="W32" s="155">
        <v>40</v>
      </c>
      <c r="X32" s="155"/>
      <c r="Y32" s="155"/>
      <c r="Z32" s="155"/>
      <c r="AA32" s="155"/>
      <c r="AB32" s="60"/>
    </row>
    <row r="33" spans="1:31" s="50" customFormat="1" ht="13.9" customHeight="1" x14ac:dyDescent="0.2">
      <c r="A33" s="583" t="s">
        <v>111</v>
      </c>
      <c r="B33" s="571" t="s">
        <v>112</v>
      </c>
      <c r="C33" s="63">
        <v>4</v>
      </c>
      <c r="D33" s="568"/>
      <c r="E33" s="112"/>
      <c r="F33" s="568"/>
      <c r="G33" s="62">
        <v>3</v>
      </c>
      <c r="H33" s="333">
        <f t="shared" ref="H33:H43" si="21">J33+I33</f>
        <v>120</v>
      </c>
      <c r="I33" s="331">
        <f t="shared" ref="I33:I43" si="22">J33/2</f>
        <v>40</v>
      </c>
      <c r="J33" s="331">
        <f t="shared" ref="J33:J43" si="23">W33+X33+Y33+Z33+AA33+AB33</f>
        <v>80</v>
      </c>
      <c r="K33" s="332">
        <f t="shared" ref="K33:K43" si="24">M33</f>
        <v>36</v>
      </c>
      <c r="L33" s="332">
        <f t="shared" ref="L33:L43" si="25">J33-M33</f>
        <v>44</v>
      </c>
      <c r="M33" s="36">
        <v>36</v>
      </c>
      <c r="N33" s="36"/>
      <c r="O33" s="569"/>
      <c r="P33" s="570"/>
      <c r="Q33" s="64"/>
      <c r="R33" s="569"/>
      <c r="S33" s="65"/>
      <c r="T33" s="77"/>
      <c r="U33" s="64"/>
      <c r="V33" s="569"/>
      <c r="W33" s="35">
        <v>30</v>
      </c>
      <c r="X33" s="35">
        <v>50</v>
      </c>
      <c r="Y33" s="35"/>
      <c r="Z33" s="35"/>
      <c r="AA33" s="35"/>
      <c r="AB33" s="65"/>
    </row>
    <row r="34" spans="1:31" s="1" customFormat="1" ht="13.9" customHeight="1" x14ac:dyDescent="0.2">
      <c r="A34" s="583" t="s">
        <v>113</v>
      </c>
      <c r="B34" s="571" t="s">
        <v>114</v>
      </c>
      <c r="C34" s="209">
        <v>4</v>
      </c>
      <c r="D34" s="231"/>
      <c r="E34" s="231"/>
      <c r="F34" s="231"/>
      <c r="G34" s="62">
        <v>3</v>
      </c>
      <c r="H34" s="333">
        <f t="shared" si="21"/>
        <v>240</v>
      </c>
      <c r="I34" s="331">
        <f t="shared" si="22"/>
        <v>80</v>
      </c>
      <c r="J34" s="331">
        <f t="shared" si="23"/>
        <v>160</v>
      </c>
      <c r="K34" s="332">
        <f t="shared" si="24"/>
        <v>56</v>
      </c>
      <c r="L34" s="332">
        <f t="shared" si="25"/>
        <v>104</v>
      </c>
      <c r="M34" s="36">
        <v>56</v>
      </c>
      <c r="N34" s="36"/>
      <c r="O34" s="36"/>
      <c r="P34" s="40"/>
      <c r="Q34" s="61"/>
      <c r="R34" s="36"/>
      <c r="S34" s="62"/>
      <c r="T34" s="76"/>
      <c r="U34" s="61"/>
      <c r="V34" s="36"/>
      <c r="W34" s="35">
        <v>80</v>
      </c>
      <c r="X34" s="35">
        <v>80</v>
      </c>
      <c r="Y34" s="35"/>
      <c r="Z34" s="35"/>
      <c r="AA34" s="35"/>
      <c r="AB34" s="62"/>
    </row>
    <row r="35" spans="1:31" s="1" customFormat="1" ht="13.9" customHeight="1" x14ac:dyDescent="0.2">
      <c r="A35" s="583" t="s">
        <v>115</v>
      </c>
      <c r="B35" s="571" t="s">
        <v>116</v>
      </c>
      <c r="C35" s="209"/>
      <c r="D35" s="231"/>
      <c r="E35" s="231">
        <v>4</v>
      </c>
      <c r="F35" s="231"/>
      <c r="G35" s="487"/>
      <c r="H35" s="333">
        <f t="shared" si="21"/>
        <v>60</v>
      </c>
      <c r="I35" s="331">
        <f t="shared" si="22"/>
        <v>20</v>
      </c>
      <c r="J35" s="331">
        <f t="shared" si="23"/>
        <v>40</v>
      </c>
      <c r="K35" s="332">
        <f t="shared" si="24"/>
        <v>16</v>
      </c>
      <c r="L35" s="332">
        <f t="shared" si="25"/>
        <v>24</v>
      </c>
      <c r="M35" s="230">
        <v>16</v>
      </c>
      <c r="N35" s="36"/>
      <c r="O35" s="36"/>
      <c r="P35" s="40"/>
      <c r="Q35" s="61"/>
      <c r="R35" s="36"/>
      <c r="S35" s="62"/>
      <c r="T35" s="76"/>
      <c r="U35" s="61"/>
      <c r="V35" s="36"/>
      <c r="W35" s="35"/>
      <c r="X35" s="35">
        <v>40</v>
      </c>
      <c r="Y35" s="35"/>
      <c r="Z35" s="35"/>
      <c r="AA35" s="35"/>
      <c r="AB35" s="62"/>
    </row>
    <row r="36" spans="1:31" s="1" customFormat="1" ht="27.6" customHeight="1" x14ac:dyDescent="0.2">
      <c r="A36" s="583" t="s">
        <v>117</v>
      </c>
      <c r="B36" s="571" t="s">
        <v>118</v>
      </c>
      <c r="C36" s="209"/>
      <c r="D36" s="231"/>
      <c r="E36" s="231">
        <v>6</v>
      </c>
      <c r="F36" s="231"/>
      <c r="G36" s="62">
        <v>5</v>
      </c>
      <c r="H36" s="333">
        <f t="shared" si="21"/>
        <v>93</v>
      </c>
      <c r="I36" s="334">
        <f t="shared" si="22"/>
        <v>31</v>
      </c>
      <c r="J36" s="334">
        <f t="shared" si="23"/>
        <v>62</v>
      </c>
      <c r="K36" s="163">
        <f t="shared" si="24"/>
        <v>30</v>
      </c>
      <c r="L36" s="163">
        <f t="shared" si="25"/>
        <v>32</v>
      </c>
      <c r="M36" s="35">
        <v>30</v>
      </c>
      <c r="N36" s="36"/>
      <c r="O36" s="36"/>
      <c r="P36" s="40"/>
      <c r="Q36" s="61"/>
      <c r="R36" s="36"/>
      <c r="S36" s="62"/>
      <c r="T36" s="76"/>
      <c r="U36" s="61"/>
      <c r="V36" s="36"/>
      <c r="W36" s="35"/>
      <c r="X36" s="35"/>
      <c r="Y36" s="35">
        <v>22</v>
      </c>
      <c r="Z36" s="35">
        <v>40</v>
      </c>
      <c r="AA36" s="35"/>
      <c r="AB36" s="62"/>
    </row>
    <row r="37" spans="1:31" s="50" customFormat="1" ht="13.9" customHeight="1" x14ac:dyDescent="0.2">
      <c r="A37" s="583" t="s">
        <v>119</v>
      </c>
      <c r="B37" s="571" t="s">
        <v>120</v>
      </c>
      <c r="C37" s="209"/>
      <c r="D37" s="231"/>
      <c r="E37" s="231">
        <v>4</v>
      </c>
      <c r="F37" s="231"/>
      <c r="G37" s="62"/>
      <c r="H37" s="333">
        <f t="shared" si="21"/>
        <v>75</v>
      </c>
      <c r="I37" s="334">
        <f t="shared" si="22"/>
        <v>25</v>
      </c>
      <c r="J37" s="334">
        <f t="shared" si="23"/>
        <v>50</v>
      </c>
      <c r="K37" s="163">
        <f t="shared" si="24"/>
        <v>20</v>
      </c>
      <c r="L37" s="163">
        <f t="shared" si="25"/>
        <v>30</v>
      </c>
      <c r="M37" s="35">
        <v>20</v>
      </c>
      <c r="N37" s="36"/>
      <c r="O37" s="36"/>
      <c r="P37" s="40"/>
      <c r="Q37" s="61"/>
      <c r="R37" s="36"/>
      <c r="S37" s="62"/>
      <c r="T37" s="76"/>
      <c r="U37" s="61"/>
      <c r="V37" s="36"/>
      <c r="W37" s="35"/>
      <c r="X37" s="35">
        <v>50</v>
      </c>
      <c r="Y37" s="35"/>
      <c r="Z37" s="35"/>
      <c r="AA37" s="35"/>
      <c r="AB37" s="65"/>
    </row>
    <row r="38" spans="1:31" s="50" customFormat="1" ht="28.15" customHeight="1" x14ac:dyDescent="0.2">
      <c r="A38" s="583" t="s">
        <v>121</v>
      </c>
      <c r="B38" s="571" t="s">
        <v>122</v>
      </c>
      <c r="C38" s="231"/>
      <c r="D38" s="231"/>
      <c r="E38" s="514">
        <v>7</v>
      </c>
      <c r="F38" s="231"/>
      <c r="G38" s="729">
        <v>5.6</v>
      </c>
      <c r="H38" s="333">
        <f t="shared" si="21"/>
        <v>93</v>
      </c>
      <c r="I38" s="334">
        <f t="shared" si="22"/>
        <v>31</v>
      </c>
      <c r="J38" s="334">
        <f t="shared" si="23"/>
        <v>62</v>
      </c>
      <c r="K38" s="163">
        <f t="shared" si="24"/>
        <v>26</v>
      </c>
      <c r="L38" s="163">
        <f t="shared" si="25"/>
        <v>36</v>
      </c>
      <c r="M38" s="35">
        <v>26</v>
      </c>
      <c r="N38" s="35"/>
      <c r="O38" s="36"/>
      <c r="P38" s="40"/>
      <c r="Q38" s="61"/>
      <c r="R38" s="36"/>
      <c r="S38" s="62"/>
      <c r="T38" s="76"/>
      <c r="U38" s="61"/>
      <c r="V38" s="36"/>
      <c r="W38" s="35"/>
      <c r="X38" s="35"/>
      <c r="Y38" s="35">
        <v>22</v>
      </c>
      <c r="Z38" s="35">
        <v>20</v>
      </c>
      <c r="AA38" s="35">
        <v>20</v>
      </c>
      <c r="AB38" s="65"/>
    </row>
    <row r="39" spans="1:31" s="50" customFormat="1" ht="28.15" customHeight="1" x14ac:dyDescent="0.2">
      <c r="A39" s="583" t="s">
        <v>123</v>
      </c>
      <c r="B39" s="571" t="s">
        <v>124</v>
      </c>
      <c r="C39" s="209"/>
      <c r="D39" s="231"/>
      <c r="E39" s="231">
        <v>7</v>
      </c>
      <c r="F39" s="231"/>
      <c r="G39" s="729">
        <v>6</v>
      </c>
      <c r="H39" s="333">
        <f t="shared" si="21"/>
        <v>90</v>
      </c>
      <c r="I39" s="334">
        <f t="shared" si="22"/>
        <v>30</v>
      </c>
      <c r="J39" s="334">
        <f t="shared" si="23"/>
        <v>60</v>
      </c>
      <c r="K39" s="163">
        <f t="shared" si="24"/>
        <v>20</v>
      </c>
      <c r="L39" s="163">
        <f t="shared" si="25"/>
        <v>40</v>
      </c>
      <c r="M39" s="35">
        <v>20</v>
      </c>
      <c r="N39" s="35"/>
      <c r="O39" s="36"/>
      <c r="P39" s="40"/>
      <c r="Q39" s="61"/>
      <c r="R39" s="36"/>
      <c r="S39" s="62"/>
      <c r="T39" s="76"/>
      <c r="U39" s="61"/>
      <c r="V39" s="36"/>
      <c r="W39" s="35"/>
      <c r="X39" s="35"/>
      <c r="Y39" s="35"/>
      <c r="Z39" s="35">
        <v>20</v>
      </c>
      <c r="AA39" s="35">
        <v>40</v>
      </c>
      <c r="AB39" s="65"/>
    </row>
    <row r="40" spans="1:31" s="50" customFormat="1" ht="13.9" customHeight="1" x14ac:dyDescent="0.2">
      <c r="A40" s="583" t="s">
        <v>125</v>
      </c>
      <c r="B40" s="571" t="s">
        <v>126</v>
      </c>
      <c r="C40" s="488"/>
      <c r="D40" s="185"/>
      <c r="E40" s="231">
        <v>3</v>
      </c>
      <c r="F40" s="185"/>
      <c r="G40" s="486"/>
      <c r="H40" s="333">
        <f t="shared" si="21"/>
        <v>102</v>
      </c>
      <c r="I40" s="331">
        <f t="shared" si="22"/>
        <v>34</v>
      </c>
      <c r="J40" s="331">
        <f t="shared" si="23"/>
        <v>68</v>
      </c>
      <c r="K40" s="332">
        <f t="shared" si="24"/>
        <v>22</v>
      </c>
      <c r="L40" s="332">
        <f t="shared" si="25"/>
        <v>46</v>
      </c>
      <c r="M40" s="35">
        <v>22</v>
      </c>
      <c r="N40" s="35"/>
      <c r="O40" s="36"/>
      <c r="P40" s="40"/>
      <c r="Q40" s="61"/>
      <c r="R40" s="36"/>
      <c r="S40" s="62"/>
      <c r="T40" s="76"/>
      <c r="U40" s="61"/>
      <c r="V40" s="36"/>
      <c r="W40" s="35">
        <v>68</v>
      </c>
      <c r="X40" s="35"/>
      <c r="Y40" s="565"/>
      <c r="Z40" s="565"/>
      <c r="AA40" s="35"/>
      <c r="AB40" s="65"/>
    </row>
    <row r="41" spans="1:31" s="50" customFormat="1" ht="27.6" customHeight="1" x14ac:dyDescent="0.2">
      <c r="A41" s="583" t="s">
        <v>127</v>
      </c>
      <c r="B41" s="571" t="s">
        <v>128</v>
      </c>
      <c r="C41" s="488"/>
      <c r="D41" s="185"/>
      <c r="E41" s="231">
        <v>6</v>
      </c>
      <c r="F41" s="185"/>
      <c r="G41" s="486"/>
      <c r="H41" s="333">
        <f t="shared" si="21"/>
        <v>54</v>
      </c>
      <c r="I41" s="334">
        <f t="shared" si="22"/>
        <v>18</v>
      </c>
      <c r="J41" s="334">
        <f t="shared" si="23"/>
        <v>36</v>
      </c>
      <c r="K41" s="163">
        <f t="shared" si="24"/>
        <v>0</v>
      </c>
      <c r="L41" s="163">
        <f t="shared" si="25"/>
        <v>36</v>
      </c>
      <c r="M41" s="35"/>
      <c r="N41" s="35"/>
      <c r="O41" s="35"/>
      <c r="P41" s="40"/>
      <c r="Q41" s="61"/>
      <c r="R41" s="36"/>
      <c r="S41" s="62"/>
      <c r="T41" s="76"/>
      <c r="U41" s="61"/>
      <c r="V41" s="36"/>
      <c r="W41" s="35"/>
      <c r="X41" s="35"/>
      <c r="Y41" s="565"/>
      <c r="Z41" s="35">
        <v>36</v>
      </c>
      <c r="AA41" s="35"/>
      <c r="AB41" s="65"/>
    </row>
    <row r="42" spans="1:31" s="50" customFormat="1" ht="27.6" customHeight="1" x14ac:dyDescent="0.2">
      <c r="A42" s="584" t="s">
        <v>129</v>
      </c>
      <c r="B42" s="572" t="s">
        <v>130</v>
      </c>
      <c r="C42" s="489"/>
      <c r="D42" s="208"/>
      <c r="E42" s="231">
        <v>6</v>
      </c>
      <c r="F42" s="208"/>
      <c r="G42" s="119"/>
      <c r="H42" s="333">
        <f t="shared" ref="H42" si="26">J42+I42</f>
        <v>54</v>
      </c>
      <c r="I42" s="334">
        <f t="shared" ref="I42" si="27">J42/2</f>
        <v>18</v>
      </c>
      <c r="J42" s="334">
        <f t="shared" ref="J42" si="28">W42+X42+Y42+Z42+AA42+AB42</f>
        <v>36</v>
      </c>
      <c r="K42" s="163">
        <f t="shared" ref="K42" si="29">M42</f>
        <v>0</v>
      </c>
      <c r="L42" s="163">
        <f t="shared" ref="L42" si="30">J42-M42</f>
        <v>36</v>
      </c>
      <c r="M42" s="51"/>
      <c r="N42" s="51"/>
      <c r="O42" s="73"/>
      <c r="P42" s="74"/>
      <c r="Q42" s="99"/>
      <c r="R42" s="73"/>
      <c r="S42" s="75"/>
      <c r="T42" s="567"/>
      <c r="U42" s="99"/>
      <c r="V42" s="73"/>
      <c r="W42" s="51"/>
      <c r="X42" s="51"/>
      <c r="Y42" s="566"/>
      <c r="Z42" s="51">
        <v>36</v>
      </c>
      <c r="AA42" s="51"/>
      <c r="AB42" s="70"/>
    </row>
    <row r="43" spans="1:31" s="50" customFormat="1" ht="27.6" customHeight="1" thickBot="1" x14ac:dyDescent="0.25">
      <c r="A43" s="583" t="s">
        <v>249</v>
      </c>
      <c r="B43" s="571" t="s">
        <v>250</v>
      </c>
      <c r="C43" s="488"/>
      <c r="D43" s="185"/>
      <c r="E43" s="231">
        <v>7</v>
      </c>
      <c r="F43" s="185"/>
      <c r="G43" s="486"/>
      <c r="H43" s="333">
        <f t="shared" si="21"/>
        <v>75</v>
      </c>
      <c r="I43" s="585">
        <f t="shared" si="22"/>
        <v>25</v>
      </c>
      <c r="J43" s="585">
        <f t="shared" si="23"/>
        <v>50</v>
      </c>
      <c r="K43" s="163">
        <f t="shared" si="24"/>
        <v>26</v>
      </c>
      <c r="L43" s="163">
        <f t="shared" si="25"/>
        <v>24</v>
      </c>
      <c r="M43" s="35">
        <v>26</v>
      </c>
      <c r="N43" s="35"/>
      <c r="O43" s="35"/>
      <c r="P43" s="40"/>
      <c r="Q43" s="61"/>
      <c r="R43" s="36"/>
      <c r="S43" s="62"/>
      <c r="T43" s="76"/>
      <c r="U43" s="61"/>
      <c r="V43" s="36"/>
      <c r="W43" s="35"/>
      <c r="X43" s="35"/>
      <c r="Y43" s="565"/>
      <c r="Z43" s="35"/>
      <c r="AA43" s="35">
        <v>50</v>
      </c>
      <c r="AB43" s="65"/>
      <c r="AE43" s="128"/>
    </row>
    <row r="44" spans="1:31" s="16" customFormat="1" ht="15.6" customHeight="1" thickBot="1" x14ac:dyDescent="0.25">
      <c r="A44" s="255" t="s">
        <v>131</v>
      </c>
      <c r="B44" s="445" t="s">
        <v>132</v>
      </c>
      <c r="C44" s="483">
        <f>C45+C50+C54+C60+C65+C69</f>
        <v>8</v>
      </c>
      <c r="D44" s="256">
        <f>D45+D50+D54+D60+D65+D69</f>
        <v>0</v>
      </c>
      <c r="E44" s="256">
        <f>E45+E50+E54+E60+E65+E69+E74</f>
        <v>15</v>
      </c>
      <c r="F44" s="256">
        <f>F45+F50+F54+F60+F65+F69+F74</f>
        <v>1</v>
      </c>
      <c r="G44" s="256">
        <f>G45+G50+G54+G60+G65+G69+G74</f>
        <v>6</v>
      </c>
      <c r="H44" s="459">
        <f>H45+H50+H54+H60+H65+H69</f>
        <v>2340</v>
      </c>
      <c r="I44" s="257">
        <f>I45+I50+I54+I60+I65+I69</f>
        <v>780</v>
      </c>
      <c r="J44" s="257">
        <f>J45+J50+J54+J60+J65+J69</f>
        <v>1560</v>
      </c>
      <c r="K44" s="258">
        <f t="shared" si="4"/>
        <v>810</v>
      </c>
      <c r="L44" s="257">
        <f>L45+L50+L54+L60+L65+L69</f>
        <v>750</v>
      </c>
      <c r="M44" s="257">
        <f>M45+M50+M54+M60+M65+M69</f>
        <v>810</v>
      </c>
      <c r="N44" s="257">
        <f>N45+N50+N54+N60+N65+N69</f>
        <v>30</v>
      </c>
      <c r="O44" s="257">
        <f>O45+O50+O54+O60+O65+O69</f>
        <v>432</v>
      </c>
      <c r="P44" s="343">
        <f>P45+P50+P54+P60+P65+P69</f>
        <v>468</v>
      </c>
      <c r="Q44" s="360"/>
      <c r="R44" s="257"/>
      <c r="S44" s="259"/>
      <c r="T44" s="393"/>
      <c r="U44" s="360">
        <f t="shared" ref="U44:AB44" si="31">U45+U50+U54+U60+U65+U69</f>
        <v>0</v>
      </c>
      <c r="V44" s="257">
        <f t="shared" si="31"/>
        <v>0</v>
      </c>
      <c r="W44" s="257">
        <f t="shared" si="31"/>
        <v>182</v>
      </c>
      <c r="X44" s="257">
        <f t="shared" si="31"/>
        <v>420</v>
      </c>
      <c r="Y44" s="257">
        <f t="shared" si="31"/>
        <v>308</v>
      </c>
      <c r="Z44" s="257">
        <f t="shared" si="31"/>
        <v>440</v>
      </c>
      <c r="AA44" s="257">
        <f t="shared" si="31"/>
        <v>210</v>
      </c>
      <c r="AB44" s="259">
        <f t="shared" si="31"/>
        <v>0</v>
      </c>
      <c r="AD44" s="122"/>
    </row>
    <row r="45" spans="1:31" s="16" customFormat="1" ht="17.45" customHeight="1" thickBot="1" x14ac:dyDescent="0.25">
      <c r="A45" s="263" t="s">
        <v>133</v>
      </c>
      <c r="B45" s="447" t="s">
        <v>134</v>
      </c>
      <c r="C45" s="490">
        <v>1</v>
      </c>
      <c r="D45" s="264">
        <v>0</v>
      </c>
      <c r="E45" s="264">
        <v>3</v>
      </c>
      <c r="F45" s="264">
        <v>1</v>
      </c>
      <c r="G45" s="591">
        <v>1</v>
      </c>
      <c r="H45" s="460">
        <f>H46</f>
        <v>420</v>
      </c>
      <c r="I45" s="265">
        <f>I46</f>
        <v>140</v>
      </c>
      <c r="J45" s="265">
        <f>J46</f>
        <v>280</v>
      </c>
      <c r="K45" s="266">
        <f t="shared" si="4"/>
        <v>148</v>
      </c>
      <c r="L45" s="265">
        <f t="shared" ref="L45:AB45" si="32">L46</f>
        <v>132</v>
      </c>
      <c r="M45" s="265">
        <f t="shared" si="32"/>
        <v>148</v>
      </c>
      <c r="N45" s="265">
        <f t="shared" si="32"/>
        <v>30</v>
      </c>
      <c r="O45" s="265">
        <f>O46+O47+O48</f>
        <v>108</v>
      </c>
      <c r="P45" s="344">
        <f>P46+P47+P48</f>
        <v>144</v>
      </c>
      <c r="Q45" s="361"/>
      <c r="R45" s="265"/>
      <c r="S45" s="267"/>
      <c r="T45" s="394"/>
      <c r="U45" s="361">
        <f t="shared" si="32"/>
        <v>0</v>
      </c>
      <c r="V45" s="265">
        <f t="shared" si="32"/>
        <v>0</v>
      </c>
      <c r="W45" s="265">
        <f t="shared" si="32"/>
        <v>90</v>
      </c>
      <c r="X45" s="265">
        <f t="shared" si="32"/>
        <v>120</v>
      </c>
      <c r="Y45" s="265">
        <f t="shared" si="32"/>
        <v>70</v>
      </c>
      <c r="Z45" s="265">
        <f t="shared" si="32"/>
        <v>0</v>
      </c>
      <c r="AA45" s="265">
        <f t="shared" si="32"/>
        <v>0</v>
      </c>
      <c r="AB45" s="267">
        <f t="shared" si="32"/>
        <v>0</v>
      </c>
      <c r="AD45" s="122"/>
      <c r="AE45" s="122"/>
    </row>
    <row r="46" spans="1:31" s="16" customFormat="1" ht="20.45" customHeight="1" x14ac:dyDescent="0.2">
      <c r="A46" s="262" t="s">
        <v>135</v>
      </c>
      <c r="B46" s="443" t="s">
        <v>136</v>
      </c>
      <c r="C46" s="154"/>
      <c r="D46" s="187"/>
      <c r="E46" s="187">
        <v>5</v>
      </c>
      <c r="F46" s="187">
        <v>5</v>
      </c>
      <c r="G46" s="515">
        <v>4</v>
      </c>
      <c r="H46" s="330">
        <f>J46+I46</f>
        <v>420</v>
      </c>
      <c r="I46" s="331">
        <f>J46/2</f>
        <v>140</v>
      </c>
      <c r="J46" s="331">
        <f>W46+X46+Y46+Z46+AA46+AB46</f>
        <v>280</v>
      </c>
      <c r="K46" s="332">
        <f t="shared" ref="K46" si="33">M46</f>
        <v>148</v>
      </c>
      <c r="L46" s="332">
        <f>J46-M46</f>
        <v>132</v>
      </c>
      <c r="M46" s="46">
        <v>148</v>
      </c>
      <c r="N46" s="46">
        <v>30</v>
      </c>
      <c r="O46" s="193"/>
      <c r="P46" s="55"/>
      <c r="Q46" s="59"/>
      <c r="R46" s="193"/>
      <c r="S46" s="60"/>
      <c r="T46" s="227"/>
      <c r="U46" s="71"/>
      <c r="V46" s="46"/>
      <c r="W46" s="46">
        <f>6*15</f>
        <v>90</v>
      </c>
      <c r="X46" s="46">
        <v>120</v>
      </c>
      <c r="Y46" s="46">
        <v>70</v>
      </c>
      <c r="Z46" s="239"/>
      <c r="AA46" s="193"/>
      <c r="AB46" s="60"/>
      <c r="AD46" s="122"/>
    </row>
    <row r="47" spans="1:31" s="16" customFormat="1" ht="17.25" customHeight="1" x14ac:dyDescent="0.2">
      <c r="A47" s="301" t="s">
        <v>256</v>
      </c>
      <c r="B47" s="448" t="s">
        <v>23</v>
      </c>
      <c r="C47" s="491"/>
      <c r="D47" s="309"/>
      <c r="E47" s="309">
        <v>5</v>
      </c>
      <c r="F47" s="309"/>
      <c r="G47" s="492"/>
      <c r="H47" s="461">
        <f>I47+J47</f>
        <v>108</v>
      </c>
      <c r="I47" s="314"/>
      <c r="J47" s="304">
        <f>W47+X47+Y47+Z47+AA47+AB47</f>
        <v>108</v>
      </c>
      <c r="K47" s="305">
        <f t="shared" si="4"/>
        <v>0</v>
      </c>
      <c r="L47" s="313"/>
      <c r="M47" s="315"/>
      <c r="N47" s="312"/>
      <c r="O47" s="312">
        <f>W47+X47+Y47+Z47+AA47+AB47</f>
        <v>108</v>
      </c>
      <c r="P47" s="345"/>
      <c r="Q47" s="423"/>
      <c r="R47" s="312"/>
      <c r="S47" s="363"/>
      <c r="T47" s="395"/>
      <c r="U47" s="362"/>
      <c r="V47" s="313"/>
      <c r="W47" s="313">
        <v>36</v>
      </c>
      <c r="X47" s="313">
        <v>36</v>
      </c>
      <c r="Y47" s="313">
        <v>36</v>
      </c>
      <c r="Z47" s="314"/>
      <c r="AA47" s="312"/>
      <c r="AB47" s="363"/>
    </row>
    <row r="48" spans="1:31" s="16" customFormat="1" ht="25.5" customHeight="1" x14ac:dyDescent="0.2">
      <c r="A48" s="316" t="s">
        <v>257</v>
      </c>
      <c r="B48" s="449" t="s">
        <v>70</v>
      </c>
      <c r="C48" s="493"/>
      <c r="D48" s="317"/>
      <c r="E48" s="317">
        <v>5</v>
      </c>
      <c r="F48" s="317"/>
      <c r="G48" s="494"/>
      <c r="H48" s="462">
        <f>I48+J48</f>
        <v>144</v>
      </c>
      <c r="I48" s="318"/>
      <c r="J48" s="319">
        <f>W48+X48+Y48+Z48+AA48+AB48</f>
        <v>144</v>
      </c>
      <c r="K48" s="320">
        <f t="shared" si="4"/>
        <v>0</v>
      </c>
      <c r="L48" s="321"/>
      <c r="M48" s="321"/>
      <c r="N48" s="322"/>
      <c r="O48" s="322"/>
      <c r="P48" s="349">
        <f>W48+X48+Y48+Z48+AA48+AB48</f>
        <v>144</v>
      </c>
      <c r="Q48" s="424"/>
      <c r="R48" s="322"/>
      <c r="S48" s="365"/>
      <c r="T48" s="396"/>
      <c r="U48" s="364"/>
      <c r="V48" s="321"/>
      <c r="W48" s="321"/>
      <c r="X48" s="321">
        <v>72</v>
      </c>
      <c r="Y48" s="318">
        <v>72</v>
      </c>
      <c r="Z48" s="318"/>
      <c r="AA48" s="322"/>
      <c r="AB48" s="365"/>
    </row>
    <row r="49" spans="1:28" s="16" customFormat="1" ht="19.899999999999999" customHeight="1" thickBot="1" x14ac:dyDescent="0.25">
      <c r="A49" s="268" t="s">
        <v>261</v>
      </c>
      <c r="B49" s="446" t="s">
        <v>137</v>
      </c>
      <c r="C49" s="210">
        <v>5</v>
      </c>
      <c r="D49" s="204"/>
      <c r="E49" s="204"/>
      <c r="F49" s="204" t="s">
        <v>33</v>
      </c>
      <c r="G49" s="495"/>
      <c r="H49" s="463">
        <f>I49+J49</f>
        <v>0</v>
      </c>
      <c r="I49" s="261"/>
      <c r="J49" s="247">
        <f>W49+X49+Y49+Z49+AA49+AB49</f>
        <v>0</v>
      </c>
      <c r="K49" s="236">
        <f t="shared" si="4"/>
        <v>0</v>
      </c>
      <c r="L49" s="73"/>
      <c r="M49" s="73"/>
      <c r="N49" s="237"/>
      <c r="O49" s="237"/>
      <c r="P49" s="68"/>
      <c r="Q49" s="69"/>
      <c r="R49" s="237"/>
      <c r="S49" s="70"/>
      <c r="T49" s="397"/>
      <c r="U49" s="99"/>
      <c r="V49" s="73"/>
      <c r="W49" s="73"/>
      <c r="X49" s="73"/>
      <c r="Y49" s="261"/>
      <c r="Z49" s="261"/>
      <c r="AA49" s="237"/>
      <c r="AB49" s="70"/>
    </row>
    <row r="50" spans="1:28" s="16" customFormat="1" ht="19.149999999999999" customHeight="1" thickBot="1" x14ac:dyDescent="0.25">
      <c r="A50" s="269" t="s">
        <v>138</v>
      </c>
      <c r="B50" s="450" t="s">
        <v>139</v>
      </c>
      <c r="C50" s="496">
        <v>1</v>
      </c>
      <c r="D50" s="270">
        <v>0</v>
      </c>
      <c r="E50" s="270">
        <v>2</v>
      </c>
      <c r="F50" s="270"/>
      <c r="G50" s="497">
        <v>1</v>
      </c>
      <c r="H50" s="464">
        <f>H51</f>
        <v>300</v>
      </c>
      <c r="I50" s="271">
        <f>I51</f>
        <v>100</v>
      </c>
      <c r="J50" s="271">
        <f>J51</f>
        <v>200</v>
      </c>
      <c r="K50" s="272">
        <f t="shared" si="4"/>
        <v>120</v>
      </c>
      <c r="L50" s="271">
        <f t="shared" ref="L50:AB50" si="34">L51</f>
        <v>80</v>
      </c>
      <c r="M50" s="271">
        <f t="shared" si="34"/>
        <v>120</v>
      </c>
      <c r="N50" s="271">
        <f t="shared" si="34"/>
        <v>0</v>
      </c>
      <c r="O50" s="271">
        <f>O52</f>
        <v>36</v>
      </c>
      <c r="P50" s="346"/>
      <c r="Q50" s="366"/>
      <c r="R50" s="271"/>
      <c r="S50" s="273"/>
      <c r="T50" s="398"/>
      <c r="U50" s="366">
        <f t="shared" si="34"/>
        <v>0</v>
      </c>
      <c r="V50" s="271">
        <f t="shared" si="34"/>
        <v>0</v>
      </c>
      <c r="W50" s="271">
        <f t="shared" si="34"/>
        <v>0</v>
      </c>
      <c r="X50" s="271">
        <f t="shared" si="34"/>
        <v>60</v>
      </c>
      <c r="Y50" s="271">
        <f t="shared" si="34"/>
        <v>60</v>
      </c>
      <c r="Z50" s="271">
        <f t="shared" si="34"/>
        <v>80</v>
      </c>
      <c r="AA50" s="271">
        <f t="shared" si="34"/>
        <v>0</v>
      </c>
      <c r="AB50" s="273">
        <f t="shared" si="34"/>
        <v>0</v>
      </c>
    </row>
    <row r="51" spans="1:28" s="16" customFormat="1" ht="16.149999999999999" customHeight="1" x14ac:dyDescent="0.2">
      <c r="A51" s="262" t="s">
        <v>140</v>
      </c>
      <c r="B51" s="443" t="s">
        <v>141</v>
      </c>
      <c r="C51" s="154"/>
      <c r="D51" s="187"/>
      <c r="E51" s="187">
        <v>6</v>
      </c>
      <c r="F51" s="187"/>
      <c r="G51" s="515">
        <v>4</v>
      </c>
      <c r="H51" s="330">
        <f>J51+I51</f>
        <v>300</v>
      </c>
      <c r="I51" s="331">
        <f>J51/2</f>
        <v>100</v>
      </c>
      <c r="J51" s="331">
        <f>W51+X51+Y51+Z51+AA51+AB51</f>
        <v>200</v>
      </c>
      <c r="K51" s="332">
        <f t="shared" si="4"/>
        <v>120</v>
      </c>
      <c r="L51" s="332">
        <f>J51-M51</f>
        <v>80</v>
      </c>
      <c r="M51" s="46">
        <v>120</v>
      </c>
      <c r="N51" s="193"/>
      <c r="O51" s="193"/>
      <c r="P51" s="55"/>
      <c r="Q51" s="59"/>
      <c r="R51" s="193"/>
      <c r="S51" s="60"/>
      <c r="T51" s="227"/>
      <c r="U51" s="71"/>
      <c r="V51" s="46"/>
      <c r="W51" s="46"/>
      <c r="X51" s="46">
        <v>60</v>
      </c>
      <c r="Y51" s="46">
        <v>60</v>
      </c>
      <c r="Z51" s="46">
        <v>80</v>
      </c>
      <c r="AA51" s="46"/>
      <c r="AB51" s="72"/>
    </row>
    <row r="52" spans="1:28" s="16" customFormat="1" ht="18" customHeight="1" x14ac:dyDescent="0.2">
      <c r="A52" s="301" t="s">
        <v>258</v>
      </c>
      <c r="B52" s="448" t="s">
        <v>23</v>
      </c>
      <c r="C52" s="491"/>
      <c r="D52" s="309"/>
      <c r="E52" s="309">
        <v>5</v>
      </c>
      <c r="F52" s="309"/>
      <c r="G52" s="511"/>
      <c r="H52" s="461">
        <f>I52+J52</f>
        <v>36</v>
      </c>
      <c r="I52" s="313"/>
      <c r="J52" s="304">
        <f>O52</f>
        <v>36</v>
      </c>
      <c r="K52" s="305">
        <f t="shared" si="4"/>
        <v>0</v>
      </c>
      <c r="L52" s="313"/>
      <c r="M52" s="313"/>
      <c r="N52" s="312"/>
      <c r="O52" s="312">
        <f>W52+X52+Y52+Z52+AA52</f>
        <v>36</v>
      </c>
      <c r="P52" s="345"/>
      <c r="Q52" s="423"/>
      <c r="R52" s="312"/>
      <c r="S52" s="363"/>
      <c r="T52" s="395"/>
      <c r="U52" s="367"/>
      <c r="V52" s="311"/>
      <c r="W52" s="311"/>
      <c r="X52" s="311"/>
      <c r="Y52" s="311">
        <v>36</v>
      </c>
      <c r="Z52" s="311"/>
      <c r="AA52" s="311"/>
      <c r="AB52" s="368"/>
    </row>
    <row r="53" spans="1:28" s="16" customFormat="1" ht="15" customHeight="1" thickBot="1" x14ac:dyDescent="0.25">
      <c r="A53" s="268" t="s">
        <v>262</v>
      </c>
      <c r="B53" s="446" t="s">
        <v>137</v>
      </c>
      <c r="C53" s="210">
        <v>6</v>
      </c>
      <c r="D53" s="204"/>
      <c r="E53" s="204"/>
      <c r="F53" s="204"/>
      <c r="G53" s="495"/>
      <c r="H53" s="465">
        <f>I53+J53</f>
        <v>0</v>
      </c>
      <c r="I53" s="73"/>
      <c r="J53" s="247">
        <f>W53+X53+Y53+Z53+AA53+AB53</f>
        <v>0</v>
      </c>
      <c r="K53" s="236">
        <f t="shared" si="4"/>
        <v>0</v>
      </c>
      <c r="L53" s="73"/>
      <c r="M53" s="73"/>
      <c r="N53" s="73"/>
      <c r="O53" s="237"/>
      <c r="P53" s="68"/>
      <c r="Q53" s="69"/>
      <c r="R53" s="237"/>
      <c r="S53" s="70"/>
      <c r="T53" s="397"/>
      <c r="U53" s="69"/>
      <c r="V53" s="237"/>
      <c r="W53" s="73"/>
      <c r="X53" s="73"/>
      <c r="Y53" s="73"/>
      <c r="Z53" s="73"/>
      <c r="AA53" s="73"/>
      <c r="AB53" s="75"/>
    </row>
    <row r="54" spans="1:28" ht="27.6" customHeight="1" thickBot="1" x14ac:dyDescent="0.25">
      <c r="A54" s="269" t="s">
        <v>142</v>
      </c>
      <c r="B54" s="450" t="s">
        <v>143</v>
      </c>
      <c r="C54" s="496">
        <v>2</v>
      </c>
      <c r="D54" s="270">
        <v>0</v>
      </c>
      <c r="E54" s="270">
        <v>2</v>
      </c>
      <c r="F54" s="270"/>
      <c r="G54" s="728">
        <v>2</v>
      </c>
      <c r="H54" s="466">
        <f>H55+H56</f>
        <v>903</v>
      </c>
      <c r="I54" s="274">
        <f>I55+I56</f>
        <v>301</v>
      </c>
      <c r="J54" s="274">
        <f>J55+J56</f>
        <v>602</v>
      </c>
      <c r="K54" s="272">
        <f t="shared" si="4"/>
        <v>304</v>
      </c>
      <c r="L54" s="274">
        <f t="shared" ref="L54:AB54" si="35">L55+L56</f>
        <v>298</v>
      </c>
      <c r="M54" s="274">
        <f t="shared" si="35"/>
        <v>304</v>
      </c>
      <c r="N54" s="274">
        <f t="shared" si="35"/>
        <v>0</v>
      </c>
      <c r="O54" s="274">
        <f>O57</f>
        <v>72</v>
      </c>
      <c r="P54" s="347">
        <f>P58</f>
        <v>108</v>
      </c>
      <c r="Q54" s="370"/>
      <c r="R54" s="274"/>
      <c r="S54" s="275"/>
      <c r="T54" s="399"/>
      <c r="U54" s="370">
        <f t="shared" si="35"/>
        <v>0</v>
      </c>
      <c r="V54" s="274">
        <f t="shared" si="35"/>
        <v>0</v>
      </c>
      <c r="W54" s="274">
        <f t="shared" si="35"/>
        <v>60</v>
      </c>
      <c r="X54" s="274">
        <f t="shared" si="35"/>
        <v>160</v>
      </c>
      <c r="Y54" s="274">
        <f t="shared" si="35"/>
        <v>118</v>
      </c>
      <c r="Z54" s="274">
        <f t="shared" si="35"/>
        <v>160</v>
      </c>
      <c r="AA54" s="274">
        <f t="shared" si="35"/>
        <v>104</v>
      </c>
      <c r="AB54" s="275">
        <f t="shared" si="35"/>
        <v>0</v>
      </c>
    </row>
    <row r="55" spans="1:28" ht="19.899999999999999" customHeight="1" x14ac:dyDescent="0.2">
      <c r="A55" s="262" t="s">
        <v>144</v>
      </c>
      <c r="B55" s="443" t="s">
        <v>145</v>
      </c>
      <c r="C55" s="154">
        <v>6</v>
      </c>
      <c r="D55" s="187"/>
      <c r="E55" s="187"/>
      <c r="F55" s="187"/>
      <c r="G55" s="515">
        <v>4</v>
      </c>
      <c r="H55" s="330">
        <f>J55+I55</f>
        <v>417</v>
      </c>
      <c r="I55" s="331">
        <f>J55/2</f>
        <v>139</v>
      </c>
      <c r="J55" s="331">
        <f>W55+X55+Y55+Z55+AA55+AB55</f>
        <v>278</v>
      </c>
      <c r="K55" s="332">
        <f t="shared" ref="K55" si="36">M55</f>
        <v>140</v>
      </c>
      <c r="L55" s="332">
        <f>J55-M55</f>
        <v>138</v>
      </c>
      <c r="M55" s="46">
        <v>140</v>
      </c>
      <c r="N55" s="46"/>
      <c r="O55" s="193"/>
      <c r="P55" s="55"/>
      <c r="Q55" s="59"/>
      <c r="R55" s="193"/>
      <c r="S55" s="60"/>
      <c r="T55" s="227"/>
      <c r="U55" s="59"/>
      <c r="V55" s="193"/>
      <c r="W55" s="46">
        <v>60</v>
      </c>
      <c r="X55" s="46">
        <v>80</v>
      </c>
      <c r="Y55" s="46">
        <v>58</v>
      </c>
      <c r="Z55" s="46">
        <v>80</v>
      </c>
      <c r="AA55" s="46"/>
      <c r="AB55" s="72"/>
    </row>
    <row r="56" spans="1:28" s="16" customFormat="1" ht="24.6" customHeight="1" x14ac:dyDescent="0.2">
      <c r="A56" s="232" t="s">
        <v>146</v>
      </c>
      <c r="B56" s="444" t="s">
        <v>147</v>
      </c>
      <c r="C56" s="498"/>
      <c r="D56" s="39"/>
      <c r="E56" s="231">
        <v>7</v>
      </c>
      <c r="F56" s="39"/>
      <c r="G56" s="517">
        <v>6</v>
      </c>
      <c r="H56" s="330">
        <f>J56+I56</f>
        <v>486</v>
      </c>
      <c r="I56" s="331">
        <f>J56/2</f>
        <v>162</v>
      </c>
      <c r="J56" s="331">
        <f>W56+X56+Y56+Z56+AA56+AB56</f>
        <v>324</v>
      </c>
      <c r="K56" s="332">
        <f t="shared" ref="K56" si="37">M56</f>
        <v>164</v>
      </c>
      <c r="L56" s="332">
        <f>J56-M56</f>
        <v>160</v>
      </c>
      <c r="M56" s="36">
        <v>164</v>
      </c>
      <c r="N56" s="36"/>
      <c r="O56" s="34"/>
      <c r="P56" s="56"/>
      <c r="Q56" s="64"/>
      <c r="R56" s="34"/>
      <c r="S56" s="65"/>
      <c r="T56" s="77"/>
      <c r="U56" s="64"/>
      <c r="V56" s="34"/>
      <c r="W56" s="36"/>
      <c r="X56" s="36">
        <v>80</v>
      </c>
      <c r="Y56" s="36">
        <v>60</v>
      </c>
      <c r="Z56" s="36">
        <v>80</v>
      </c>
      <c r="AA56" s="36">
        <f>80+24</f>
        <v>104</v>
      </c>
      <c r="AB56" s="62"/>
    </row>
    <row r="57" spans="1:28" s="16" customFormat="1" ht="15.6" customHeight="1" x14ac:dyDescent="0.2">
      <c r="A57" s="301" t="s">
        <v>259</v>
      </c>
      <c r="B57" s="448" t="s">
        <v>23</v>
      </c>
      <c r="C57" s="367"/>
      <c r="D57" s="311"/>
      <c r="E57" s="311" t="s">
        <v>251</v>
      </c>
      <c r="F57" s="311"/>
      <c r="G57" s="511"/>
      <c r="H57" s="461">
        <f>I57+J57</f>
        <v>72</v>
      </c>
      <c r="I57" s="306"/>
      <c r="J57" s="304">
        <f>W57+X57+Y57+Z57+AA57+AB57</f>
        <v>72</v>
      </c>
      <c r="K57" s="305">
        <f t="shared" si="4"/>
        <v>0</v>
      </c>
      <c r="L57" s="303"/>
      <c r="M57" s="303"/>
      <c r="N57" s="303"/>
      <c r="O57" s="312">
        <f>W57+X57+Y57+Z57+AA57</f>
        <v>72</v>
      </c>
      <c r="P57" s="348"/>
      <c r="Q57" s="371"/>
      <c r="R57" s="306"/>
      <c r="S57" s="425"/>
      <c r="T57" s="400"/>
      <c r="U57" s="371"/>
      <c r="V57" s="306"/>
      <c r="W57" s="306"/>
      <c r="X57" s="306"/>
      <c r="Y57" s="303"/>
      <c r="Z57" s="303">
        <v>36</v>
      </c>
      <c r="AA57" s="313">
        <v>36</v>
      </c>
      <c r="AB57" s="363"/>
    </row>
    <row r="58" spans="1:28" ht="27.6" customHeight="1" x14ac:dyDescent="0.2">
      <c r="A58" s="316" t="s">
        <v>260</v>
      </c>
      <c r="B58" s="449" t="s">
        <v>70</v>
      </c>
      <c r="C58" s="493"/>
      <c r="D58" s="317"/>
      <c r="E58" s="317" t="s">
        <v>255</v>
      </c>
      <c r="F58" s="317"/>
      <c r="G58" s="512"/>
      <c r="H58" s="462">
        <f>I58+J58</f>
        <v>108</v>
      </c>
      <c r="I58" s="323"/>
      <c r="J58" s="319">
        <f>W58+X58+Y58+Z58+AA58+AB58</f>
        <v>108</v>
      </c>
      <c r="K58" s="320">
        <f t="shared" si="4"/>
        <v>0</v>
      </c>
      <c r="L58" s="323"/>
      <c r="M58" s="323"/>
      <c r="N58" s="323"/>
      <c r="O58" s="324"/>
      <c r="P58" s="349">
        <f>W58+X58+Y58+Z58+AA58+AB58</f>
        <v>108</v>
      </c>
      <c r="Q58" s="426"/>
      <c r="R58" s="324"/>
      <c r="S58" s="427"/>
      <c r="T58" s="401"/>
      <c r="U58" s="372"/>
      <c r="V58" s="323"/>
      <c r="W58" s="323"/>
      <c r="X58" s="323"/>
      <c r="Y58" s="323"/>
      <c r="Z58" s="323">
        <v>36</v>
      </c>
      <c r="AA58" s="321">
        <v>72</v>
      </c>
      <c r="AB58" s="369"/>
    </row>
    <row r="59" spans="1:28" s="31" customFormat="1" ht="18" customHeight="1" thickBot="1" x14ac:dyDescent="0.25">
      <c r="A59" s="268" t="s">
        <v>263</v>
      </c>
      <c r="B59" s="446" t="s">
        <v>137</v>
      </c>
      <c r="C59" s="210">
        <v>7</v>
      </c>
      <c r="D59" s="208"/>
      <c r="E59" s="208"/>
      <c r="F59" s="208"/>
      <c r="G59" s="516"/>
      <c r="H59" s="465">
        <f>I59+J59</f>
        <v>0</v>
      </c>
      <c r="I59" s="89"/>
      <c r="J59" s="247">
        <f>W59+X59+Y59+Z59+AA59+AB59</f>
        <v>0</v>
      </c>
      <c r="K59" s="236">
        <f t="shared" si="4"/>
        <v>0</v>
      </c>
      <c r="L59" s="89"/>
      <c r="M59" s="89"/>
      <c r="N59" s="89"/>
      <c r="O59" s="276"/>
      <c r="P59" s="213"/>
      <c r="Q59" s="212"/>
      <c r="R59" s="276"/>
      <c r="S59" s="428"/>
      <c r="T59" s="402"/>
      <c r="U59" s="373"/>
      <c r="V59" s="89"/>
      <c r="W59" s="127"/>
      <c r="X59" s="127"/>
      <c r="Y59" s="127"/>
      <c r="Z59" s="127"/>
      <c r="AA59" s="73"/>
      <c r="AB59" s="75"/>
    </row>
    <row r="60" spans="1:28" s="31" customFormat="1" ht="23.25" customHeight="1" thickBot="1" x14ac:dyDescent="0.25">
      <c r="A60" s="269" t="s">
        <v>148</v>
      </c>
      <c r="B60" s="450" t="s">
        <v>149</v>
      </c>
      <c r="C60" s="496">
        <v>2</v>
      </c>
      <c r="D60" s="270">
        <v>0</v>
      </c>
      <c r="E60" s="270">
        <v>2</v>
      </c>
      <c r="F60" s="270"/>
      <c r="G60" s="497">
        <v>1</v>
      </c>
      <c r="H60" s="467">
        <f>H61</f>
        <v>489</v>
      </c>
      <c r="I60" s="279">
        <f>I61</f>
        <v>163</v>
      </c>
      <c r="J60" s="279">
        <f>J61</f>
        <v>326</v>
      </c>
      <c r="K60" s="272">
        <f t="shared" si="4"/>
        <v>118</v>
      </c>
      <c r="L60" s="279">
        <f t="shared" ref="L60:AB60" si="38">L61</f>
        <v>208</v>
      </c>
      <c r="M60" s="279">
        <f t="shared" si="38"/>
        <v>118</v>
      </c>
      <c r="N60" s="279">
        <f t="shared" si="38"/>
        <v>0</v>
      </c>
      <c r="O60" s="279">
        <f>O62</f>
        <v>144</v>
      </c>
      <c r="P60" s="350">
        <f>P63</f>
        <v>72</v>
      </c>
      <c r="Q60" s="380"/>
      <c r="R60" s="279"/>
      <c r="S60" s="281"/>
      <c r="T60" s="403"/>
      <c r="U60" s="374">
        <f t="shared" si="38"/>
        <v>0</v>
      </c>
      <c r="V60" s="280">
        <f t="shared" si="38"/>
        <v>0</v>
      </c>
      <c r="W60" s="279">
        <f t="shared" si="38"/>
        <v>0</v>
      </c>
      <c r="X60" s="279">
        <f t="shared" si="38"/>
        <v>40</v>
      </c>
      <c r="Y60" s="279">
        <f t="shared" si="38"/>
        <v>60</v>
      </c>
      <c r="Z60" s="279">
        <f t="shared" si="38"/>
        <v>120</v>
      </c>
      <c r="AA60" s="279">
        <f t="shared" si="38"/>
        <v>106</v>
      </c>
      <c r="AB60" s="281">
        <f t="shared" si="38"/>
        <v>0</v>
      </c>
    </row>
    <row r="61" spans="1:28" s="31" customFormat="1" ht="40.9" customHeight="1" x14ac:dyDescent="0.2">
      <c r="A61" s="262" t="s">
        <v>150</v>
      </c>
      <c r="B61" s="443" t="s">
        <v>151</v>
      </c>
      <c r="C61" s="154"/>
      <c r="D61" s="187"/>
      <c r="E61" s="187">
        <v>7</v>
      </c>
      <c r="F61" s="187"/>
      <c r="G61" s="515">
        <v>6</v>
      </c>
      <c r="H61" s="333">
        <f>J61+I61</f>
        <v>489</v>
      </c>
      <c r="I61" s="334">
        <f>J61/2</f>
        <v>163</v>
      </c>
      <c r="J61" s="334">
        <f>W61+X61+Y61+Z61+AA61+AB61</f>
        <v>326</v>
      </c>
      <c r="K61" s="163">
        <f t="shared" si="4"/>
        <v>118</v>
      </c>
      <c r="L61" s="163">
        <f>J61-M61</f>
        <v>208</v>
      </c>
      <c r="M61" s="155">
        <v>118</v>
      </c>
      <c r="N61" s="124"/>
      <c r="O61" s="277"/>
      <c r="P61" s="215"/>
      <c r="Q61" s="214"/>
      <c r="R61" s="277"/>
      <c r="S61" s="429"/>
      <c r="T61" s="404"/>
      <c r="U61" s="375"/>
      <c r="V61" s="278"/>
      <c r="W61" s="124"/>
      <c r="X61" s="124">
        <v>40</v>
      </c>
      <c r="Y61" s="124">
        <v>60</v>
      </c>
      <c r="Z61" s="124">
        <f>6*20</f>
        <v>120</v>
      </c>
      <c r="AA61" s="155">
        <f>80+26</f>
        <v>106</v>
      </c>
      <c r="AB61" s="104"/>
    </row>
    <row r="62" spans="1:28" ht="16.899999999999999" customHeight="1" x14ac:dyDescent="0.2">
      <c r="A62" s="301" t="s">
        <v>264</v>
      </c>
      <c r="B62" s="448" t="s">
        <v>23</v>
      </c>
      <c r="C62" s="491"/>
      <c r="D62" s="309"/>
      <c r="E62" s="309" t="s">
        <v>251</v>
      </c>
      <c r="F62" s="309"/>
      <c r="G62" s="511"/>
      <c r="H62" s="461">
        <f>I62+J62</f>
        <v>144</v>
      </c>
      <c r="I62" s="307"/>
      <c r="J62" s="304">
        <f>W62+X62+Y62+Z62+AA62+AB62</f>
        <v>144</v>
      </c>
      <c r="K62" s="305">
        <f t="shared" si="4"/>
        <v>0</v>
      </c>
      <c r="L62" s="307"/>
      <c r="M62" s="307"/>
      <c r="N62" s="307"/>
      <c r="O62" s="312">
        <f>W62+X62+Y62+Z62+AA62</f>
        <v>144</v>
      </c>
      <c r="P62" s="351"/>
      <c r="Q62" s="430"/>
      <c r="R62" s="310"/>
      <c r="S62" s="431"/>
      <c r="T62" s="405"/>
      <c r="U62" s="376"/>
      <c r="V62" s="307"/>
      <c r="W62" s="307"/>
      <c r="X62" s="307"/>
      <c r="Y62" s="307">
        <v>36</v>
      </c>
      <c r="Z62" s="307">
        <v>36</v>
      </c>
      <c r="AA62" s="308">
        <v>72</v>
      </c>
      <c r="AB62" s="377"/>
    </row>
    <row r="63" spans="1:28" ht="24" customHeight="1" x14ac:dyDescent="0.2">
      <c r="A63" s="316" t="s">
        <v>265</v>
      </c>
      <c r="B63" s="449" t="s">
        <v>70</v>
      </c>
      <c r="C63" s="493"/>
      <c r="D63" s="317"/>
      <c r="E63" s="317" t="s">
        <v>255</v>
      </c>
      <c r="F63" s="317"/>
      <c r="G63" s="512"/>
      <c r="H63" s="462">
        <f>I63+J63</f>
        <v>72</v>
      </c>
      <c r="I63" s="325"/>
      <c r="J63" s="319">
        <f>W63+X63+Y63+Z63+AA63+AB63</f>
        <v>72</v>
      </c>
      <c r="K63" s="320">
        <f t="shared" si="4"/>
        <v>0</v>
      </c>
      <c r="L63" s="325"/>
      <c r="M63" s="325"/>
      <c r="N63" s="325"/>
      <c r="O63" s="326"/>
      <c r="P63" s="349">
        <f>W63+X63+Y63+Z63+AA63+AB63</f>
        <v>72</v>
      </c>
      <c r="Q63" s="432"/>
      <c r="R63" s="326"/>
      <c r="S63" s="433"/>
      <c r="T63" s="406"/>
      <c r="U63" s="378"/>
      <c r="V63" s="325"/>
      <c r="W63" s="325"/>
      <c r="X63" s="325"/>
      <c r="Y63" s="325"/>
      <c r="Z63" s="325">
        <v>36</v>
      </c>
      <c r="AA63" s="327">
        <v>36</v>
      </c>
      <c r="AB63" s="379"/>
    </row>
    <row r="64" spans="1:28" ht="16.899999999999999" customHeight="1" thickBot="1" x14ac:dyDescent="0.25">
      <c r="A64" s="268" t="s">
        <v>268</v>
      </c>
      <c r="B64" s="446" t="s">
        <v>137</v>
      </c>
      <c r="C64" s="90">
        <v>7</v>
      </c>
      <c r="D64" s="91"/>
      <c r="E64" s="91"/>
      <c r="F64" s="91"/>
      <c r="G64" s="513"/>
      <c r="H64" s="465">
        <f>I64+J64</f>
        <v>0</v>
      </c>
      <c r="I64" s="100"/>
      <c r="J64" s="247">
        <f>W64+X64+Y64+Z64+AA64+AB64</f>
        <v>0</v>
      </c>
      <c r="K64" s="236">
        <f t="shared" si="4"/>
        <v>0</v>
      </c>
      <c r="L64" s="100"/>
      <c r="M64" s="100"/>
      <c r="N64" s="100"/>
      <c r="O64" s="282"/>
      <c r="P64" s="217"/>
      <c r="Q64" s="216"/>
      <c r="R64" s="282"/>
      <c r="S64" s="434"/>
      <c r="T64" s="407"/>
      <c r="U64" s="101"/>
      <c r="V64" s="100"/>
      <c r="W64" s="100"/>
      <c r="X64" s="100"/>
      <c r="Y64" s="100"/>
      <c r="Z64" s="100"/>
      <c r="AA64" s="51"/>
      <c r="AB64" s="102"/>
    </row>
    <row r="65" spans="1:29" ht="31.15" customHeight="1" thickBot="1" x14ac:dyDescent="0.25">
      <c r="A65" s="269" t="s">
        <v>152</v>
      </c>
      <c r="B65" s="450" t="s">
        <v>200</v>
      </c>
      <c r="C65" s="499">
        <v>1</v>
      </c>
      <c r="D65" s="284">
        <v>0</v>
      </c>
      <c r="E65" s="284">
        <v>2</v>
      </c>
      <c r="F65" s="284"/>
      <c r="G65" s="728">
        <v>0</v>
      </c>
      <c r="H65" s="467">
        <f>H66</f>
        <v>120</v>
      </c>
      <c r="I65" s="279">
        <f>I66</f>
        <v>40</v>
      </c>
      <c r="J65" s="279">
        <f>J66</f>
        <v>80</v>
      </c>
      <c r="K65" s="272">
        <f t="shared" si="4"/>
        <v>72</v>
      </c>
      <c r="L65" s="279">
        <f t="shared" ref="L65:AB65" si="39">L66</f>
        <v>8</v>
      </c>
      <c r="M65" s="279">
        <f t="shared" si="39"/>
        <v>72</v>
      </c>
      <c r="N65" s="279">
        <f t="shared" si="39"/>
        <v>0</v>
      </c>
      <c r="O65" s="279">
        <f>O67</f>
        <v>0</v>
      </c>
      <c r="P65" s="350">
        <f>P67</f>
        <v>72</v>
      </c>
      <c r="Q65" s="380"/>
      <c r="R65" s="279"/>
      <c r="S65" s="281"/>
      <c r="T65" s="403"/>
      <c r="U65" s="380">
        <f t="shared" si="39"/>
        <v>0</v>
      </c>
      <c r="V65" s="279">
        <f t="shared" si="39"/>
        <v>0</v>
      </c>
      <c r="W65" s="279">
        <f t="shared" si="39"/>
        <v>0</v>
      </c>
      <c r="X65" s="279">
        <f t="shared" si="39"/>
        <v>0</v>
      </c>
      <c r="Y65" s="279">
        <f t="shared" si="39"/>
        <v>0</v>
      </c>
      <c r="Z65" s="279">
        <f t="shared" si="39"/>
        <v>80</v>
      </c>
      <c r="AA65" s="279">
        <f t="shared" si="39"/>
        <v>0</v>
      </c>
      <c r="AB65" s="281">
        <f t="shared" si="39"/>
        <v>0</v>
      </c>
    </row>
    <row r="66" spans="1:29" s="16" customFormat="1" ht="39.6" customHeight="1" x14ac:dyDescent="0.2">
      <c r="A66" s="262" t="s">
        <v>153</v>
      </c>
      <c r="B66" s="443" t="s">
        <v>154</v>
      </c>
      <c r="C66" s="108"/>
      <c r="D66" s="109"/>
      <c r="E66" s="114">
        <v>6</v>
      </c>
      <c r="F66" s="109"/>
      <c r="G66" s="515"/>
      <c r="H66" s="333">
        <f>J66+I66</f>
        <v>120</v>
      </c>
      <c r="I66" s="334">
        <f>J66/2</f>
        <v>40</v>
      </c>
      <c r="J66" s="334">
        <f>W66+X66+Y66+Z66+AA66+AB66</f>
        <v>80</v>
      </c>
      <c r="K66" s="163">
        <f t="shared" ref="K66" si="40">M66</f>
        <v>72</v>
      </c>
      <c r="L66" s="163">
        <f>J66-M66</f>
        <v>8</v>
      </c>
      <c r="M66" s="124">
        <v>72</v>
      </c>
      <c r="N66" s="124"/>
      <c r="O66" s="283"/>
      <c r="P66" s="218"/>
      <c r="Q66" s="105"/>
      <c r="R66" s="283"/>
      <c r="S66" s="103"/>
      <c r="T66" s="408"/>
      <c r="U66" s="105"/>
      <c r="V66" s="283"/>
      <c r="W66" s="124"/>
      <c r="X66" s="124"/>
      <c r="Y66" s="124"/>
      <c r="Z66" s="124">
        <v>80</v>
      </c>
      <c r="AA66" s="155"/>
      <c r="AB66" s="104"/>
    </row>
    <row r="67" spans="1:29" ht="25.15" customHeight="1" x14ac:dyDescent="0.2">
      <c r="A67" s="316" t="s">
        <v>267</v>
      </c>
      <c r="B67" s="449" t="s">
        <v>70</v>
      </c>
      <c r="C67" s="500"/>
      <c r="D67" s="328"/>
      <c r="E67" s="328">
        <v>6</v>
      </c>
      <c r="F67" s="328"/>
      <c r="G67" s="512"/>
      <c r="H67" s="462">
        <f>I67+J67</f>
        <v>72</v>
      </c>
      <c r="I67" s="325"/>
      <c r="J67" s="319">
        <v>72</v>
      </c>
      <c r="K67" s="320">
        <f t="shared" si="4"/>
        <v>0</v>
      </c>
      <c r="L67" s="325"/>
      <c r="M67" s="325"/>
      <c r="N67" s="325"/>
      <c r="O67" s="326"/>
      <c r="P67" s="349">
        <f>W67+X67+Y67+Z67+AA67+AB67</f>
        <v>72</v>
      </c>
      <c r="Q67" s="432"/>
      <c r="R67" s="326"/>
      <c r="S67" s="433"/>
      <c r="T67" s="406"/>
      <c r="U67" s="378"/>
      <c r="V67" s="325"/>
      <c r="W67" s="325"/>
      <c r="X67" s="325"/>
      <c r="Y67" s="325"/>
      <c r="Z67" s="325">
        <v>72</v>
      </c>
      <c r="AA67" s="327"/>
      <c r="AB67" s="379"/>
    </row>
    <row r="68" spans="1:29" ht="17.45" customHeight="1" thickBot="1" x14ac:dyDescent="0.25">
      <c r="A68" s="268" t="s">
        <v>266</v>
      </c>
      <c r="B68" s="446" t="s">
        <v>137</v>
      </c>
      <c r="C68" s="116">
        <v>6</v>
      </c>
      <c r="D68" s="110"/>
      <c r="E68" s="110"/>
      <c r="F68" s="110"/>
      <c r="G68" s="513"/>
      <c r="H68" s="465">
        <f>I68+J68</f>
        <v>0</v>
      </c>
      <c r="I68" s="100"/>
      <c r="J68" s="247"/>
      <c r="K68" s="236">
        <f t="shared" si="4"/>
        <v>0</v>
      </c>
      <c r="L68" s="100"/>
      <c r="M68" s="100"/>
      <c r="N68" s="100"/>
      <c r="O68" s="282"/>
      <c r="P68" s="217"/>
      <c r="Q68" s="216"/>
      <c r="R68" s="282"/>
      <c r="S68" s="434"/>
      <c r="T68" s="407"/>
      <c r="U68" s="101"/>
      <c r="V68" s="100"/>
      <c r="W68" s="100"/>
      <c r="X68" s="100"/>
      <c r="Y68" s="100"/>
      <c r="Z68" s="100"/>
      <c r="AA68" s="51"/>
      <c r="AB68" s="102"/>
    </row>
    <row r="69" spans="1:29" ht="40.9" customHeight="1" thickBot="1" x14ac:dyDescent="0.25">
      <c r="A69" s="269" t="s">
        <v>155</v>
      </c>
      <c r="B69" s="450" t="s">
        <v>156</v>
      </c>
      <c r="C69" s="499">
        <v>1</v>
      </c>
      <c r="D69" s="284">
        <v>0</v>
      </c>
      <c r="E69" s="284">
        <v>3</v>
      </c>
      <c r="F69" s="284"/>
      <c r="G69" s="728">
        <v>1</v>
      </c>
      <c r="H69" s="467">
        <f>H70</f>
        <v>108</v>
      </c>
      <c r="I69" s="279">
        <f>I70</f>
        <v>36</v>
      </c>
      <c r="J69" s="279">
        <f>J70</f>
        <v>72</v>
      </c>
      <c r="K69" s="272">
        <f t="shared" si="4"/>
        <v>48</v>
      </c>
      <c r="L69" s="279">
        <f t="shared" ref="L69:AB69" si="41">L70</f>
        <v>24</v>
      </c>
      <c r="M69" s="279">
        <f t="shared" si="41"/>
        <v>48</v>
      </c>
      <c r="N69" s="279">
        <f t="shared" si="41"/>
        <v>0</v>
      </c>
      <c r="O69" s="279">
        <f>O71</f>
        <v>72</v>
      </c>
      <c r="P69" s="350">
        <f>P72</f>
        <v>72</v>
      </c>
      <c r="Q69" s="380"/>
      <c r="R69" s="279"/>
      <c r="S69" s="281"/>
      <c r="T69" s="403"/>
      <c r="U69" s="380">
        <f t="shared" si="41"/>
        <v>0</v>
      </c>
      <c r="V69" s="279">
        <f t="shared" si="41"/>
        <v>0</v>
      </c>
      <c r="W69" s="279">
        <f t="shared" si="41"/>
        <v>32</v>
      </c>
      <c r="X69" s="279">
        <f t="shared" si="41"/>
        <v>40</v>
      </c>
      <c r="Y69" s="279">
        <f t="shared" si="41"/>
        <v>0</v>
      </c>
      <c r="Z69" s="279">
        <f t="shared" si="41"/>
        <v>0</v>
      </c>
      <c r="AA69" s="279">
        <f t="shared" si="41"/>
        <v>0</v>
      </c>
      <c r="AB69" s="281">
        <f t="shared" si="41"/>
        <v>0</v>
      </c>
    </row>
    <row r="70" spans="1:29" s="16" customFormat="1" ht="27" customHeight="1" x14ac:dyDescent="0.2">
      <c r="A70" s="262" t="s">
        <v>157</v>
      </c>
      <c r="B70" s="443" t="s">
        <v>158</v>
      </c>
      <c r="C70" s="113"/>
      <c r="D70" s="114"/>
      <c r="E70" s="114">
        <v>4</v>
      </c>
      <c r="F70" s="114"/>
      <c r="G70" s="515">
        <v>3</v>
      </c>
      <c r="H70" s="333">
        <f>J70+I70</f>
        <v>108</v>
      </c>
      <c r="I70" s="334">
        <f>J70/2</f>
        <v>36</v>
      </c>
      <c r="J70" s="334">
        <f>W70+X70+Y70+Z70+AA70+AB70</f>
        <v>72</v>
      </c>
      <c r="K70" s="163">
        <f t="shared" si="4"/>
        <v>48</v>
      </c>
      <c r="L70" s="163">
        <f>J70-M70</f>
        <v>24</v>
      </c>
      <c r="M70" s="124">
        <v>48</v>
      </c>
      <c r="N70" s="126"/>
      <c r="O70" s="94"/>
      <c r="P70" s="95"/>
      <c r="Q70" s="219"/>
      <c r="R70" s="94"/>
      <c r="S70" s="96"/>
      <c r="T70" s="93"/>
      <c r="U70" s="219"/>
      <c r="V70" s="94"/>
      <c r="W70" s="126">
        <v>32</v>
      </c>
      <c r="X70" s="126">
        <v>40</v>
      </c>
      <c r="Y70" s="283"/>
      <c r="Z70" s="155"/>
      <c r="AA70" s="124"/>
      <c r="AB70" s="106"/>
    </row>
    <row r="71" spans="1:29" ht="16.899999999999999" customHeight="1" x14ac:dyDescent="0.2">
      <c r="A71" s="301" t="s">
        <v>269</v>
      </c>
      <c r="B71" s="448" t="s">
        <v>23</v>
      </c>
      <c r="C71" s="501"/>
      <c r="D71" s="302"/>
      <c r="E71" s="302">
        <v>4</v>
      </c>
      <c r="F71" s="302"/>
      <c r="G71" s="511"/>
      <c r="H71" s="461">
        <f>I71+J71</f>
        <v>72</v>
      </c>
      <c r="I71" s="303"/>
      <c r="J71" s="304">
        <f>W71+X71+Y71+Z71+AA71+AB71</f>
        <v>72</v>
      </c>
      <c r="K71" s="305">
        <f t="shared" si="4"/>
        <v>0</v>
      </c>
      <c r="L71" s="303"/>
      <c r="M71" s="303"/>
      <c r="N71" s="303"/>
      <c r="O71" s="312">
        <f>W71+X71+Y71+Z71+AA71</f>
        <v>72</v>
      </c>
      <c r="P71" s="348"/>
      <c r="Q71" s="371"/>
      <c r="R71" s="306"/>
      <c r="S71" s="425"/>
      <c r="T71" s="400"/>
      <c r="U71" s="381"/>
      <c r="V71" s="303"/>
      <c r="W71" s="303">
        <v>36</v>
      </c>
      <c r="X71" s="303">
        <v>36</v>
      </c>
      <c r="Y71" s="307"/>
      <c r="Z71" s="308"/>
      <c r="AA71" s="307"/>
      <c r="AB71" s="377"/>
    </row>
    <row r="72" spans="1:29" ht="24.6" customHeight="1" x14ac:dyDescent="0.2">
      <c r="A72" s="316" t="s">
        <v>270</v>
      </c>
      <c r="B72" s="449" t="s">
        <v>70</v>
      </c>
      <c r="C72" s="502"/>
      <c r="D72" s="329"/>
      <c r="E72" s="329">
        <v>4</v>
      </c>
      <c r="F72" s="329"/>
      <c r="G72" s="512"/>
      <c r="H72" s="462">
        <f>I72+J72</f>
        <v>72</v>
      </c>
      <c r="I72" s="323"/>
      <c r="J72" s="319">
        <f>W72+X72+Y72+Z72+AA72+AB72</f>
        <v>72</v>
      </c>
      <c r="K72" s="320">
        <f t="shared" si="4"/>
        <v>0</v>
      </c>
      <c r="L72" s="323"/>
      <c r="M72" s="323"/>
      <c r="N72" s="323"/>
      <c r="O72" s="324"/>
      <c r="P72" s="349">
        <f>W72+X72+Y72+Z72+AA72+AB72</f>
        <v>72</v>
      </c>
      <c r="Q72" s="426"/>
      <c r="R72" s="324"/>
      <c r="S72" s="427"/>
      <c r="T72" s="401"/>
      <c r="U72" s="372"/>
      <c r="V72" s="323"/>
      <c r="W72" s="323"/>
      <c r="X72" s="323">
        <v>72</v>
      </c>
      <c r="Y72" s="325"/>
      <c r="Z72" s="327"/>
      <c r="AA72" s="325"/>
      <c r="AB72" s="379"/>
    </row>
    <row r="73" spans="1:29" s="16" customFormat="1" ht="15" customHeight="1" x14ac:dyDescent="0.2">
      <c r="A73" s="232" t="s">
        <v>271</v>
      </c>
      <c r="B73" s="444" t="s">
        <v>159</v>
      </c>
      <c r="C73" s="111">
        <v>4</v>
      </c>
      <c r="D73" s="112"/>
      <c r="E73" s="112"/>
      <c r="F73" s="112"/>
      <c r="G73" s="517"/>
      <c r="H73" s="468">
        <f>I73+J73</f>
        <v>0</v>
      </c>
      <c r="I73" s="211"/>
      <c r="J73" s="229"/>
      <c r="K73" s="168">
        <f t="shared" ref="K73:K75" si="42">M73</f>
        <v>0</v>
      </c>
      <c r="L73" s="49"/>
      <c r="M73" s="49"/>
      <c r="N73" s="49"/>
      <c r="O73" s="211"/>
      <c r="P73" s="57"/>
      <c r="Q73" s="66"/>
      <c r="R73" s="211"/>
      <c r="S73" s="67"/>
      <c r="T73" s="78"/>
      <c r="U73" s="66"/>
      <c r="V73" s="211"/>
      <c r="W73" s="211"/>
      <c r="X73" s="211"/>
      <c r="Y73" s="211"/>
      <c r="Z73" s="161"/>
      <c r="AA73" s="211"/>
      <c r="AB73" s="65"/>
    </row>
    <row r="74" spans="1:29" s="16" customFormat="1" ht="15" customHeight="1" thickBot="1" x14ac:dyDescent="0.25">
      <c r="A74" s="268"/>
      <c r="B74" s="446"/>
      <c r="C74" s="503">
        <v>0</v>
      </c>
      <c r="D74" s="110">
        <v>0</v>
      </c>
      <c r="E74" s="110">
        <v>1</v>
      </c>
      <c r="F74" s="110"/>
      <c r="G74" s="495"/>
      <c r="H74" s="465"/>
      <c r="I74" s="285"/>
      <c r="J74" s="247"/>
      <c r="K74" s="236">
        <f t="shared" si="42"/>
        <v>0</v>
      </c>
      <c r="L74" s="127"/>
      <c r="M74" s="127"/>
      <c r="N74" s="127"/>
      <c r="O74" s="285"/>
      <c r="P74" s="97"/>
      <c r="Q74" s="98"/>
      <c r="R74" s="285"/>
      <c r="S74" s="118"/>
      <c r="T74" s="117"/>
      <c r="U74" s="98"/>
      <c r="V74" s="285"/>
      <c r="W74" s="285"/>
      <c r="X74" s="285"/>
      <c r="Y74" s="285"/>
      <c r="Z74" s="260"/>
      <c r="AA74" s="285"/>
      <c r="AB74" s="70"/>
    </row>
    <row r="75" spans="1:29" ht="29.45" customHeight="1" thickBot="1" x14ac:dyDescent="0.25">
      <c r="A75" s="286" t="s">
        <v>162</v>
      </c>
      <c r="B75" s="298" t="s">
        <v>71</v>
      </c>
      <c r="C75" s="220"/>
      <c r="D75" s="592"/>
      <c r="E75" s="592">
        <v>8</v>
      </c>
      <c r="F75" s="592"/>
      <c r="G75" s="593"/>
      <c r="H75" s="594">
        <f>J75</f>
        <v>144</v>
      </c>
      <c r="I75" s="595"/>
      <c r="J75" s="596">
        <f>W75+X75+Y75+Z75+AA75+AB75</f>
        <v>144</v>
      </c>
      <c r="K75" s="597">
        <f t="shared" si="42"/>
        <v>0</v>
      </c>
      <c r="L75" s="595"/>
      <c r="M75" s="595"/>
      <c r="N75" s="595"/>
      <c r="O75" s="598"/>
      <c r="P75" s="599">
        <v>144</v>
      </c>
      <c r="Q75" s="600"/>
      <c r="R75" s="598"/>
      <c r="S75" s="601"/>
      <c r="T75" s="602"/>
      <c r="U75" s="600"/>
      <c r="V75" s="598"/>
      <c r="W75" s="598"/>
      <c r="X75" s="598"/>
      <c r="Y75" s="598"/>
      <c r="Z75" s="603"/>
      <c r="AA75" s="598"/>
      <c r="AB75" s="604">
        <v>144</v>
      </c>
    </row>
    <row r="76" spans="1:29" s="16" customFormat="1" ht="25.15" customHeight="1" thickBot="1" x14ac:dyDescent="0.25">
      <c r="A76" s="289"/>
      <c r="B76" s="451" t="s">
        <v>168</v>
      </c>
      <c r="C76" s="382">
        <f>C30+C28+C23+C7</f>
        <v>14</v>
      </c>
      <c r="D76" s="251">
        <f>D30+D28+D23+D7</f>
        <v>0</v>
      </c>
      <c r="E76" s="251">
        <f>E30+E28+E23+E7</f>
        <v>37</v>
      </c>
      <c r="F76" s="251">
        <f>F30+F28+F23+F7</f>
        <v>1</v>
      </c>
      <c r="G76" s="206">
        <f>G30+G28+G23+G7</f>
        <v>2</v>
      </c>
      <c r="H76" s="469">
        <f t="shared" ref="H76:P76" si="43">H44+H31+H28+H23</f>
        <v>4104</v>
      </c>
      <c r="I76" s="251">
        <f t="shared" si="43"/>
        <v>1368</v>
      </c>
      <c r="J76" s="251">
        <f t="shared" si="43"/>
        <v>2736</v>
      </c>
      <c r="K76" s="251">
        <f t="shared" si="43"/>
        <v>1380</v>
      </c>
      <c r="L76" s="251">
        <f t="shared" si="43"/>
        <v>1356</v>
      </c>
      <c r="M76" s="251">
        <f t="shared" si="43"/>
        <v>1380</v>
      </c>
      <c r="N76" s="251">
        <f t="shared" si="43"/>
        <v>30</v>
      </c>
      <c r="O76" s="251">
        <f t="shared" si="43"/>
        <v>432</v>
      </c>
      <c r="P76" s="205">
        <f t="shared" si="43"/>
        <v>468</v>
      </c>
      <c r="Q76" s="382"/>
      <c r="R76" s="251"/>
      <c r="S76" s="206"/>
      <c r="T76" s="207"/>
      <c r="U76" s="382">
        <f>U23+U28+U30</f>
        <v>0</v>
      </c>
      <c r="V76" s="251">
        <f>V23+V28+V30</f>
        <v>0</v>
      </c>
      <c r="W76" s="251">
        <f>W23+W28+W30</f>
        <v>540</v>
      </c>
      <c r="X76" s="251">
        <f>X7+X23+X28+X30</f>
        <v>720</v>
      </c>
      <c r="Y76" s="251">
        <f>Y7+Y23+Y28+Y30</f>
        <v>396</v>
      </c>
      <c r="Z76" s="251">
        <f>Z7+Z23+Z28+Z30</f>
        <v>720</v>
      </c>
      <c r="AA76" s="251">
        <f>AA7+AA23+AA28+AA30</f>
        <v>360</v>
      </c>
      <c r="AB76" s="206">
        <f>AB44+AB31+AB28+AB23</f>
        <v>0</v>
      </c>
      <c r="AC76" s="122"/>
    </row>
    <row r="77" spans="1:29" ht="16.149999999999999" customHeight="1" thickBot="1" x14ac:dyDescent="0.25">
      <c r="A77" s="293"/>
      <c r="B77" s="452" t="s">
        <v>169</v>
      </c>
      <c r="C77" s="505"/>
      <c r="D77" s="294"/>
      <c r="E77" s="294"/>
      <c r="F77" s="294"/>
      <c r="G77" s="506"/>
      <c r="H77" s="470">
        <f t="shared" ref="H77:P77" si="44">H76+H7</f>
        <v>6210</v>
      </c>
      <c r="I77" s="295">
        <f t="shared" si="44"/>
        <v>2070</v>
      </c>
      <c r="J77" s="295">
        <f t="shared" si="44"/>
        <v>4140</v>
      </c>
      <c r="K77" s="295">
        <f t="shared" si="44"/>
        <v>2074</v>
      </c>
      <c r="L77" s="295">
        <f t="shared" si="44"/>
        <v>2034</v>
      </c>
      <c r="M77" s="295">
        <f t="shared" si="44"/>
        <v>2074</v>
      </c>
      <c r="N77" s="295">
        <f t="shared" si="44"/>
        <v>30</v>
      </c>
      <c r="O77" s="295">
        <f t="shared" si="44"/>
        <v>432</v>
      </c>
      <c r="P77" s="352">
        <f t="shared" si="44"/>
        <v>468</v>
      </c>
      <c r="Q77" s="383"/>
      <c r="R77" s="295"/>
      <c r="S77" s="384"/>
      <c r="T77" s="409"/>
      <c r="U77" s="383">
        <f t="shared" ref="U77:AA77" si="45">U76+U7</f>
        <v>612</v>
      </c>
      <c r="V77" s="295">
        <f t="shared" si="45"/>
        <v>792</v>
      </c>
      <c r="W77" s="295">
        <f t="shared" si="45"/>
        <v>540</v>
      </c>
      <c r="X77" s="295">
        <f t="shared" si="45"/>
        <v>720</v>
      </c>
      <c r="Y77" s="295">
        <f t="shared" si="45"/>
        <v>396</v>
      </c>
      <c r="Z77" s="295">
        <f t="shared" si="45"/>
        <v>720</v>
      </c>
      <c r="AA77" s="295">
        <f t="shared" si="45"/>
        <v>360</v>
      </c>
      <c r="AB77" s="384">
        <f>AB76+AB7+AB75</f>
        <v>144</v>
      </c>
      <c r="AC77" s="121"/>
    </row>
    <row r="78" spans="1:29" ht="16.149999999999999" customHeight="1" thickBot="1" x14ac:dyDescent="0.25">
      <c r="A78" s="286" t="s">
        <v>161</v>
      </c>
      <c r="B78" s="298" t="s">
        <v>163</v>
      </c>
      <c r="C78" s="507"/>
      <c r="D78" s="299"/>
      <c r="E78" s="299"/>
      <c r="F78" s="299"/>
      <c r="G78" s="504"/>
      <c r="H78" s="224">
        <v>216</v>
      </c>
      <c r="I78" s="287"/>
      <c r="J78" s="287">
        <v>216</v>
      </c>
      <c r="K78" s="241"/>
      <c r="L78" s="287"/>
      <c r="M78" s="287"/>
      <c r="N78" s="287"/>
      <c r="O78" s="287"/>
      <c r="P78" s="223"/>
      <c r="Q78" s="222"/>
      <c r="R78" s="287"/>
      <c r="S78" s="225"/>
      <c r="T78" s="221"/>
      <c r="U78" s="222"/>
      <c r="V78" s="287"/>
      <c r="W78" s="287"/>
      <c r="X78" s="287"/>
      <c r="Y78" s="287"/>
      <c r="Z78" s="300"/>
      <c r="AA78" s="287"/>
      <c r="AB78" s="165">
        <v>216</v>
      </c>
      <c r="AC78" s="121"/>
    </row>
    <row r="79" spans="1:29" ht="24.75" customHeight="1" x14ac:dyDescent="0.2">
      <c r="A79" s="296" t="s">
        <v>164</v>
      </c>
      <c r="B79" s="297" t="s">
        <v>166</v>
      </c>
      <c r="C79" s="92"/>
      <c r="D79" s="52"/>
      <c r="E79" s="52"/>
      <c r="F79" s="52"/>
      <c r="G79" s="478"/>
      <c r="H79" s="125">
        <v>144</v>
      </c>
      <c r="I79" s="94"/>
      <c r="J79" s="126">
        <v>144</v>
      </c>
      <c r="K79" s="288"/>
      <c r="L79" s="94"/>
      <c r="M79" s="94"/>
      <c r="N79" s="94"/>
      <c r="O79" s="94"/>
      <c r="P79" s="95"/>
      <c r="Q79" s="219"/>
      <c r="R79" s="94"/>
      <c r="S79" s="96"/>
      <c r="T79" s="93"/>
      <c r="U79" s="219"/>
      <c r="V79" s="94"/>
      <c r="W79" s="193"/>
      <c r="X79" s="193"/>
      <c r="Y79" s="193"/>
      <c r="Z79" s="193"/>
      <c r="AA79" s="193"/>
      <c r="AB79" s="72">
        <v>144</v>
      </c>
      <c r="AC79" s="121"/>
    </row>
    <row r="80" spans="1:29" ht="27.75" customHeight="1" x14ac:dyDescent="0.2">
      <c r="A80" s="120" t="s">
        <v>165</v>
      </c>
      <c r="B80" s="290" t="s">
        <v>167</v>
      </c>
      <c r="C80" s="81"/>
      <c r="D80" s="37"/>
      <c r="E80" s="37"/>
      <c r="F80" s="37"/>
      <c r="G80" s="479"/>
      <c r="H80" s="58">
        <v>72</v>
      </c>
      <c r="I80" s="34"/>
      <c r="J80" s="36">
        <v>72</v>
      </c>
      <c r="K80" s="233"/>
      <c r="L80" s="34"/>
      <c r="M80" s="34"/>
      <c r="N80" s="34"/>
      <c r="O80" s="34"/>
      <c r="P80" s="56"/>
      <c r="Q80" s="64"/>
      <c r="R80" s="34"/>
      <c r="S80" s="65"/>
      <c r="T80" s="77"/>
      <c r="U80" s="64"/>
      <c r="V80" s="34"/>
      <c r="W80" s="34"/>
      <c r="X80" s="34"/>
      <c r="Y80" s="34"/>
      <c r="Z80" s="34"/>
      <c r="AA80" s="34"/>
      <c r="AB80" s="62">
        <v>72</v>
      </c>
    </row>
    <row r="81" spans="1:32" ht="16.149999999999999" customHeight="1" x14ac:dyDescent="0.2">
      <c r="A81" s="53"/>
      <c r="B81" s="291"/>
      <c r="C81" s="63"/>
      <c r="D81" s="39"/>
      <c r="E81" s="39"/>
      <c r="F81" s="39"/>
      <c r="G81" s="479"/>
      <c r="H81" s="58"/>
      <c r="I81" s="36"/>
      <c r="J81" s="36"/>
      <c r="K81" s="233"/>
      <c r="L81" s="36"/>
      <c r="M81" s="36"/>
      <c r="N81" s="36"/>
      <c r="O81" s="36"/>
      <c r="P81" s="40"/>
      <c r="Q81" s="61"/>
      <c r="R81" s="36"/>
      <c r="S81" s="62"/>
      <c r="T81" s="76"/>
      <c r="U81" s="61"/>
      <c r="V81" s="36"/>
      <c r="W81" s="36"/>
      <c r="X81" s="36"/>
      <c r="Y81" s="36"/>
      <c r="Z81" s="36"/>
      <c r="AA81" s="36"/>
      <c r="AB81" s="65"/>
    </row>
    <row r="82" spans="1:32" ht="15" customHeight="1" thickBot="1" x14ac:dyDescent="0.25">
      <c r="A82" s="54"/>
      <c r="B82" s="292"/>
      <c r="C82" s="82"/>
      <c r="D82" s="83"/>
      <c r="E82" s="83"/>
      <c r="F82" s="83"/>
      <c r="G82" s="508"/>
      <c r="H82" s="58"/>
      <c r="I82" s="36"/>
      <c r="J82" s="36"/>
      <c r="K82" s="337"/>
      <c r="L82" s="73"/>
      <c r="M82" s="73"/>
      <c r="N82" s="73"/>
      <c r="O82" s="73"/>
      <c r="P82" s="74"/>
      <c r="Q82" s="85"/>
      <c r="R82" s="84"/>
      <c r="S82" s="86"/>
      <c r="T82" s="88"/>
      <c r="U82" s="99"/>
      <c r="V82" s="73"/>
      <c r="W82" s="73"/>
      <c r="X82" s="73"/>
      <c r="Y82" s="73"/>
      <c r="Z82" s="73"/>
      <c r="AA82" s="73"/>
      <c r="AB82" s="70"/>
    </row>
    <row r="83" spans="1:32" ht="16.149999999999999" customHeight="1" x14ac:dyDescent="0.2">
      <c r="A83" s="47" t="s">
        <v>72</v>
      </c>
      <c r="B83" s="700" t="s">
        <v>80</v>
      </c>
      <c r="C83" s="701"/>
      <c r="D83" s="701"/>
      <c r="E83" s="701"/>
      <c r="F83" s="701"/>
      <c r="G83" s="701"/>
      <c r="H83" s="701"/>
      <c r="I83" s="702"/>
      <c r="J83" s="48"/>
      <c r="K83" s="703" t="s">
        <v>28</v>
      </c>
      <c r="L83" s="715" t="s">
        <v>73</v>
      </c>
      <c r="M83" s="715"/>
      <c r="N83" s="715"/>
      <c r="O83" s="715"/>
      <c r="P83" s="715"/>
      <c r="Q83" s="715"/>
      <c r="R83" s="715"/>
      <c r="S83" s="715"/>
      <c r="T83" s="716"/>
      <c r="U83" s="385">
        <f>U77</f>
        <v>612</v>
      </c>
      <c r="V83" s="226">
        <f>V77</f>
        <v>792</v>
      </c>
      <c r="W83" s="226">
        <f>W23+W28+W30</f>
        <v>540</v>
      </c>
      <c r="X83" s="226">
        <f>X23+X28+X30</f>
        <v>720</v>
      </c>
      <c r="Y83" s="226">
        <f>Y23+Y28+Y30</f>
        <v>396</v>
      </c>
      <c r="Z83" s="226">
        <f>Z23+Z28+Z30</f>
        <v>720</v>
      </c>
      <c r="AA83" s="226">
        <f>AA23+AA28+AA30</f>
        <v>360</v>
      </c>
      <c r="AB83" s="123">
        <f>AB23+AB28+AB30+AB75</f>
        <v>144</v>
      </c>
      <c r="AC83" s="121"/>
    </row>
    <row r="84" spans="1:32" ht="15" customHeight="1" x14ac:dyDescent="0.2">
      <c r="A84" s="41"/>
      <c r="B84" s="1"/>
      <c r="C84" s="38"/>
      <c r="D84" s="38"/>
      <c r="E84" s="157"/>
      <c r="F84" s="157"/>
      <c r="G84" s="38"/>
      <c r="H84" s="157"/>
      <c r="I84" s="38"/>
      <c r="J84" s="697"/>
      <c r="K84" s="704"/>
      <c r="L84" s="725" t="s">
        <v>74</v>
      </c>
      <c r="M84" s="725"/>
      <c r="N84" s="725"/>
      <c r="O84" s="725"/>
      <c r="P84" s="725"/>
      <c r="Q84" s="725"/>
      <c r="R84" s="725"/>
      <c r="S84" s="725"/>
      <c r="T84" s="726"/>
      <c r="U84" s="61"/>
      <c r="V84" s="36"/>
      <c r="W84" s="36">
        <v>72</v>
      </c>
      <c r="X84" s="36">
        <v>72</v>
      </c>
      <c r="Y84" s="36">
        <f>Y71+Y57+Y52+Y47+Y62</f>
        <v>108</v>
      </c>
      <c r="Z84" s="36">
        <f>Z71+Z57+Z52+Z47+Z62</f>
        <v>72</v>
      </c>
      <c r="AA84" s="36">
        <f>AA71+AA57+AA52+AA47+AA62</f>
        <v>108</v>
      </c>
      <c r="AB84" s="62"/>
    </row>
    <row r="85" spans="1:32" ht="15.75" customHeight="1" x14ac:dyDescent="0.2">
      <c r="A85" s="42"/>
      <c r="B85" s="672" t="s">
        <v>75</v>
      </c>
      <c r="C85" s="672"/>
      <c r="D85" s="672"/>
      <c r="E85" s="19"/>
      <c r="F85" s="19"/>
      <c r="G85" s="19"/>
      <c r="H85" s="19"/>
      <c r="I85" s="38"/>
      <c r="J85" s="698"/>
      <c r="K85" s="704"/>
      <c r="L85" s="717" t="s">
        <v>76</v>
      </c>
      <c r="M85" s="717"/>
      <c r="N85" s="717"/>
      <c r="O85" s="717"/>
      <c r="P85" s="717"/>
      <c r="Q85" s="717"/>
      <c r="R85" s="717"/>
      <c r="S85" s="717"/>
      <c r="T85" s="718"/>
      <c r="U85" s="63"/>
      <c r="V85" s="39"/>
      <c r="W85" s="335"/>
      <c r="X85" s="36">
        <f>X72+X67+X63+X58+X48</f>
        <v>144</v>
      </c>
      <c r="Y85" s="36">
        <f>Y72+Y67+Y63+Y58+Y48</f>
        <v>72</v>
      </c>
      <c r="Z85" s="36">
        <f>Z72+Z67+Z63+Z58+Z48</f>
        <v>144</v>
      </c>
      <c r="AA85" s="36">
        <f>AA72+AA67+AA63+AA58+AA48</f>
        <v>108</v>
      </c>
      <c r="AB85" s="62">
        <f>AB72+AB67+AB63+AB58+AB48+AB75</f>
        <v>144</v>
      </c>
    </row>
    <row r="86" spans="1:32" ht="11.25" customHeight="1" x14ac:dyDescent="0.2">
      <c r="A86" s="41"/>
      <c r="B86" s="1"/>
      <c r="C86" s="38"/>
      <c r="D86" s="38"/>
      <c r="E86" s="157"/>
      <c r="F86" s="157"/>
      <c r="G86" s="38"/>
      <c r="H86" s="157"/>
      <c r="I86" s="38"/>
      <c r="J86" s="698"/>
      <c r="K86" s="704"/>
      <c r="L86" s="725" t="s">
        <v>77</v>
      </c>
      <c r="M86" s="725"/>
      <c r="N86" s="725"/>
      <c r="O86" s="725"/>
      <c r="P86" s="725"/>
      <c r="Q86" s="725"/>
      <c r="R86" s="725"/>
      <c r="S86" s="725"/>
      <c r="T86" s="726"/>
      <c r="U86" s="61"/>
      <c r="V86" s="36">
        <v>4</v>
      </c>
      <c r="W86" s="335"/>
      <c r="X86" s="36">
        <f>(C73+C34+C33)/4</f>
        <v>3</v>
      </c>
      <c r="Y86" s="36">
        <f>C49/5</f>
        <v>1</v>
      </c>
      <c r="Z86" s="36">
        <f>(C68+C55+C53)/6</f>
        <v>3</v>
      </c>
      <c r="AA86" s="36">
        <f>(C64+C59)/7</f>
        <v>2</v>
      </c>
      <c r="AB86" s="62"/>
    </row>
    <row r="87" spans="1:32" ht="11.25" customHeight="1" x14ac:dyDescent="0.2">
      <c r="A87" s="41"/>
      <c r="B87" s="1"/>
      <c r="C87" s="38"/>
      <c r="D87" s="38"/>
      <c r="E87" s="157"/>
      <c r="F87" s="157"/>
      <c r="G87" s="38"/>
      <c r="H87" s="157"/>
      <c r="I87" s="38"/>
      <c r="J87" s="698"/>
      <c r="K87" s="704"/>
      <c r="L87" s="727" t="s">
        <v>242</v>
      </c>
      <c r="M87" s="727"/>
      <c r="N87" s="727"/>
      <c r="O87" s="727"/>
      <c r="P87" s="727"/>
      <c r="Q87" s="727"/>
      <c r="R87" s="727"/>
      <c r="S87" s="727"/>
      <c r="T87" s="727"/>
      <c r="U87" s="509"/>
      <c r="V87" s="36" t="s">
        <v>243</v>
      </c>
      <c r="W87" s="335"/>
      <c r="X87" s="36"/>
      <c r="Y87" s="36">
        <v>1</v>
      </c>
      <c r="Z87" s="36"/>
      <c r="AA87" s="36"/>
      <c r="AB87" s="62"/>
    </row>
    <row r="88" spans="1:32" s="20" customFormat="1" ht="12.75" x14ac:dyDescent="0.2">
      <c r="A88" s="41"/>
      <c r="B88" s="1"/>
      <c r="C88" s="38"/>
      <c r="D88" s="38"/>
      <c r="E88" s="157"/>
      <c r="F88" s="157"/>
      <c r="G88" s="38"/>
      <c r="H88" s="157"/>
      <c r="I88" s="38"/>
      <c r="J88" s="698"/>
      <c r="K88" s="704"/>
      <c r="L88" s="725" t="s">
        <v>81</v>
      </c>
      <c r="M88" s="725"/>
      <c r="N88" s="725"/>
      <c r="O88" s="725"/>
      <c r="P88" s="725"/>
      <c r="Q88" s="725"/>
      <c r="R88" s="725"/>
      <c r="S88" s="725"/>
      <c r="T88" s="726"/>
      <c r="U88" s="61" t="s">
        <v>33</v>
      </c>
      <c r="V88" s="336">
        <v>8</v>
      </c>
      <c r="W88" s="336">
        <f>(E25+E29+E40+E32)/3</f>
        <v>4</v>
      </c>
      <c r="X88" s="336">
        <f>(E72+E71+E70+E37+E35)/4</f>
        <v>5</v>
      </c>
      <c r="Y88" s="336">
        <f>(E52+E48+E47+E46)/5</f>
        <v>4</v>
      </c>
      <c r="Z88" s="336">
        <f>(E67+E66+E42+E41+E36+E24)/6</f>
        <v>6</v>
      </c>
      <c r="AA88" s="336">
        <f>(E61+7+7+E56+E43+E26+E39)/7</f>
        <v>7</v>
      </c>
      <c r="AB88" s="338">
        <v>1</v>
      </c>
      <c r="AC88" s="11"/>
      <c r="AD88" s="11"/>
      <c r="AE88" s="11"/>
      <c r="AF88" s="11"/>
    </row>
    <row r="89" spans="1:32" ht="13.5" thickBot="1" x14ac:dyDescent="0.25">
      <c r="A89" s="43"/>
      <c r="B89" s="44"/>
      <c r="C89" s="45"/>
      <c r="D89" s="45"/>
      <c r="E89" s="158"/>
      <c r="F89" s="158"/>
      <c r="G89" s="45"/>
      <c r="H89" s="158"/>
      <c r="I89" s="45"/>
      <c r="J89" s="699"/>
      <c r="K89" s="705"/>
      <c r="L89" s="723" t="s">
        <v>78</v>
      </c>
      <c r="M89" s="723"/>
      <c r="N89" s="723"/>
      <c r="O89" s="723"/>
      <c r="P89" s="723"/>
      <c r="Q89" s="723"/>
      <c r="R89" s="723"/>
      <c r="S89" s="723"/>
      <c r="T89" s="724"/>
      <c r="U89" s="85"/>
      <c r="V89" s="84" t="s">
        <v>33</v>
      </c>
      <c r="W89" s="339"/>
      <c r="X89" s="84"/>
      <c r="Y89" s="339"/>
      <c r="Z89" s="339"/>
      <c r="AA89" s="84"/>
      <c r="AB89" s="86"/>
    </row>
    <row r="90" spans="1:32" x14ac:dyDescent="0.2">
      <c r="M90" s="17" t="s">
        <v>79</v>
      </c>
    </row>
    <row r="91" spans="1:32" x14ac:dyDescent="0.2">
      <c r="C91" s="33"/>
      <c r="I91" s="33"/>
      <c r="K91" s="33"/>
      <c r="L91" s="33"/>
      <c r="M91" s="33"/>
      <c r="N91" s="33"/>
      <c r="O91" s="33"/>
      <c r="P91" s="33"/>
      <c r="U91" s="33"/>
      <c r="V91" s="33"/>
      <c r="W91" s="510"/>
      <c r="X91" s="510"/>
      <c r="Y91" s="510"/>
      <c r="Z91" s="510"/>
      <c r="AA91" s="510"/>
    </row>
    <row r="92" spans="1:32" x14ac:dyDescent="0.2">
      <c r="W92" s="510"/>
      <c r="X92" s="510"/>
      <c r="Y92" s="510"/>
      <c r="Z92" s="510"/>
      <c r="AA92" s="510"/>
    </row>
    <row r="93" spans="1:32" x14ac:dyDescent="0.2">
      <c r="AA93" s="33"/>
    </row>
  </sheetData>
  <sheetProtection selectLockedCells="1" selectUnlockedCells="1"/>
  <mergeCells count="33">
    <mergeCell ref="L88:T88"/>
    <mergeCell ref="B85:D85"/>
    <mergeCell ref="L84:T84"/>
    <mergeCell ref="L85:T85"/>
    <mergeCell ref="L86:T86"/>
    <mergeCell ref="L87:T87"/>
    <mergeCell ref="C8:C9"/>
    <mergeCell ref="C2:G5"/>
    <mergeCell ref="J84:J89"/>
    <mergeCell ref="B83:I83"/>
    <mergeCell ref="K83:K89"/>
    <mergeCell ref="H2:H6"/>
    <mergeCell ref="I2:T2"/>
    <mergeCell ref="Q3:S5"/>
    <mergeCell ref="L83:T83"/>
    <mergeCell ref="I3:I6"/>
    <mergeCell ref="J3:P3"/>
    <mergeCell ref="O4:P4"/>
    <mergeCell ref="J4:J6"/>
    <mergeCell ref="K5:N5"/>
    <mergeCell ref="P5:P6"/>
    <mergeCell ref="L89:T89"/>
    <mergeCell ref="A1:Z1"/>
    <mergeCell ref="A2:A6"/>
    <mergeCell ref="B2:B6"/>
    <mergeCell ref="U2:AB4"/>
    <mergeCell ref="K4:N4"/>
    <mergeCell ref="AA5:AB5"/>
    <mergeCell ref="U5:V5"/>
    <mergeCell ref="Y5:Z5"/>
    <mergeCell ref="W5:X5"/>
    <mergeCell ref="O5:O6"/>
    <mergeCell ref="T3:T6"/>
  </mergeCells>
  <pageMargins left="0.39370078740157483" right="0.39370078740157483" top="0.39370078740157483" bottom="0.39370078740157483" header="0.51181102362204722" footer="0.51181102362204722"/>
  <pageSetup paperSize="9" scale="64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</vt:lpstr>
      <vt:lpstr>КУГ</vt:lpstr>
      <vt:lpstr>УП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Анна А. Щукина</cp:lastModifiedBy>
  <cp:lastPrinted>2023-06-06T06:52:27Z</cp:lastPrinted>
  <dcterms:created xsi:type="dcterms:W3CDTF">2020-03-25T11:19:44Z</dcterms:created>
  <dcterms:modified xsi:type="dcterms:W3CDTF">2024-04-04T12:32:14Z</dcterms:modified>
</cp:coreProperties>
</file>