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675" windowHeight="11055" activeTab="0"/>
  </bookViews>
  <sheets>
    <sheet name="Мастер" sheetId="1" r:id="rId1"/>
    <sheet name="Лист2" sheetId="2" r:id="rId2"/>
  </sheets>
  <definedNames>
    <definedName name="А1">'Мастер'!$E$1</definedName>
  </definedNames>
  <calcPr fullCalcOnLoad="1"/>
</workbook>
</file>

<file path=xl/sharedStrings.xml><?xml version="1.0" encoding="utf-8"?>
<sst xmlns="http://schemas.openxmlformats.org/spreadsheetml/2006/main" count="298" uniqueCount="158">
  <si>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</si>
  <si>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</si>
  <si>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</si>
  <si>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</si>
  <si>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</si>
  <si>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</si>
  <si>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Лекций, уроков</t>
  </si>
  <si>
    <t>лаб. и практ. Занятий</t>
  </si>
  <si>
    <t>№№</t>
  </si>
  <si>
    <t>п/п</t>
  </si>
  <si>
    <t>Распределение учебной нагрузки по курсам и полугодиям</t>
  </si>
  <si>
    <t>Разделы, циклы,</t>
  </si>
  <si>
    <t>учебные дисциплины</t>
  </si>
  <si>
    <t>1 курс</t>
  </si>
  <si>
    <t>2 курс</t>
  </si>
  <si>
    <t>3 курс</t>
  </si>
  <si>
    <t>кол-во недель</t>
  </si>
  <si>
    <t>Теоретическое обучение</t>
  </si>
  <si>
    <t>Общеобразовательный цикл</t>
  </si>
  <si>
    <t xml:space="preserve">Кол-во час.
за 1 курс
</t>
  </si>
  <si>
    <t xml:space="preserve">Кол-во час.
за 2 курс
</t>
  </si>
  <si>
    <t xml:space="preserve">Кол-во час.
за 3 курс
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</si>
  <si>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</si>
  <si>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</si>
  <si>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</si>
  <si>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</si>
  <si>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</si>
  <si>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</si>
  <si>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ИТОГО</t>
  </si>
  <si>
    <t>Общепрофессиональный цикл</t>
  </si>
  <si>
    <t>Безопасность жизнедеятельности</t>
  </si>
  <si>
    <t>Профессиональный цикл</t>
  </si>
  <si>
    <t>ПМ.00</t>
  </si>
  <si>
    <t>Профессиональные модули</t>
  </si>
  <si>
    <t>ПМ.01</t>
  </si>
  <si>
    <t>МДК.01.01</t>
  </si>
  <si>
    <t>Производственное обучение</t>
  </si>
  <si>
    <t>Производственная практика</t>
  </si>
  <si>
    <t>ПМ.02</t>
  </si>
  <si>
    <t>ПМ.03</t>
  </si>
  <si>
    <t>МДК.02.01</t>
  </si>
  <si>
    <t>МДК.03.01</t>
  </si>
  <si>
    <t>ФК.00</t>
  </si>
  <si>
    <t>ВСЕГО</t>
  </si>
  <si>
    <t>дисциплин и МДК</t>
  </si>
  <si>
    <t>учебной практики</t>
  </si>
  <si>
    <t>экзаменов</t>
  </si>
  <si>
    <t>зачётов</t>
  </si>
  <si>
    <t xml:space="preserve">ИТОГО </t>
  </si>
  <si>
    <t>ГИА</t>
  </si>
  <si>
    <t>Государственная итоговая аттестация</t>
  </si>
  <si>
    <t>ПМ.04</t>
  </si>
  <si>
    <t>МДК.04.01</t>
  </si>
  <si>
    <t>П.00</t>
  </si>
  <si>
    <t>УП.01</t>
  </si>
  <si>
    <t>УП.02</t>
  </si>
  <si>
    <t>УП.03</t>
  </si>
  <si>
    <t>УП.04</t>
  </si>
  <si>
    <t xml:space="preserve">ВСЕГО </t>
  </si>
  <si>
    <t>ПП.01</t>
  </si>
  <si>
    <t>ПП.02</t>
  </si>
  <si>
    <t>ПП.03</t>
  </si>
  <si>
    <t>ПП.04</t>
  </si>
  <si>
    <t>оп.01</t>
  </si>
  <si>
    <t>Основы информационных технологий</t>
  </si>
  <si>
    <t>оп.02</t>
  </si>
  <si>
    <t>Основы электротехники</t>
  </si>
  <si>
    <t>оп.03</t>
  </si>
  <si>
    <t>Основы электроники и цифровой схемотехники</t>
  </si>
  <si>
    <t>оп.04</t>
  </si>
  <si>
    <t>Охрана труда и техника безопасности</t>
  </si>
  <si>
    <t>оп.05</t>
  </si>
  <si>
    <t>Экономика организации</t>
  </si>
  <si>
    <t>оп.06</t>
  </si>
  <si>
    <t>Ввод и обработка цифровой информации</t>
  </si>
  <si>
    <t>Хранение, передача и публикация цифровой информации</t>
  </si>
  <si>
    <t>Технологии создания и обработки цифровой мультимедийной информации</t>
  </si>
  <si>
    <t>Технологии публикации цифровой мультимедийной информации</t>
  </si>
  <si>
    <t>Обработка информации в базах данных</t>
  </si>
  <si>
    <t>Технология обработки информации базы данных</t>
  </si>
  <si>
    <t>Создание Web-документов</t>
  </si>
  <si>
    <t>Технология создания Web-документов</t>
  </si>
  <si>
    <t xml:space="preserve">3. План учебного процесса                                           </t>
  </si>
  <si>
    <t>ОУД.02</t>
  </si>
  <si>
    <t>ОУД.05</t>
  </si>
  <si>
    <t>ОУД.03</t>
  </si>
  <si>
    <t>ОУД.04</t>
  </si>
  <si>
    <t>ОУД.06</t>
  </si>
  <si>
    <t>ОУД.09</t>
  </si>
  <si>
    <t>ОУД.10</t>
  </si>
  <si>
    <t>География</t>
  </si>
  <si>
    <t>Экология</t>
  </si>
  <si>
    <t>ОУД.14</t>
  </si>
  <si>
    <t>Обществознание (вкл.экономику и право)</t>
  </si>
  <si>
    <t>ОУД.15</t>
  </si>
  <si>
    <t>7х36</t>
  </si>
  <si>
    <t>10х6</t>
  </si>
  <si>
    <t>2х36</t>
  </si>
  <si>
    <t>7х6</t>
  </si>
  <si>
    <t>4х36</t>
  </si>
  <si>
    <t>2х6</t>
  </si>
  <si>
    <t>1х36</t>
  </si>
  <si>
    <t>5х6</t>
  </si>
  <si>
    <t>6х6</t>
  </si>
  <si>
    <t>Основы учебно-исследовательской и проектной деятельности</t>
  </si>
  <si>
    <t>Индивидуальный проект</t>
  </si>
  <si>
    <t>Дополнительные учебные дисциплины</t>
  </si>
  <si>
    <r>
      <t xml:space="preserve">Консультации на учебную группу по 100 часов в год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   </t>
    </r>
    <r>
      <rPr>
        <sz val="11"/>
        <color theme="1"/>
        <rFont val="Calibri"/>
        <family val="2"/>
      </rPr>
      <t xml:space="preserve">                                                               Выпускная квалификационная работа</t>
    </r>
  </si>
  <si>
    <t>4х6</t>
  </si>
  <si>
    <t>ОУД.16</t>
  </si>
  <si>
    <t>Итого по общепроф. и проф. циклам</t>
  </si>
  <si>
    <t xml:space="preserve">Общие учебные дисциплины </t>
  </si>
  <si>
    <t>ОУД по выбору из обязательных предметных областей</t>
  </si>
  <si>
    <t>Профильные ОУП</t>
  </si>
  <si>
    <t xml:space="preserve">Информатика </t>
  </si>
  <si>
    <t xml:space="preserve">Физика </t>
  </si>
  <si>
    <t>ВСЕГО по ОУД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</si>
  <si>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</si>
  <si>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</si>
  <si>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</si>
  <si>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</si>
  <si>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</si>
  <si>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</si>
  <si>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Зачет</t>
  </si>
  <si>
    <t>Дифференцированный зачет</t>
  </si>
  <si>
    <t>Экзамен</t>
  </si>
  <si>
    <t>Формы промежуточной аттестации по семестрам</t>
  </si>
  <si>
    <t>6</t>
  </si>
  <si>
    <t>0</t>
  </si>
  <si>
    <t>2</t>
  </si>
  <si>
    <t>4</t>
  </si>
  <si>
    <t>1</t>
  </si>
  <si>
    <t>3</t>
  </si>
  <si>
    <t>5</t>
  </si>
  <si>
    <t>дифф. зачётов</t>
  </si>
  <si>
    <t>производ. практики</t>
  </si>
  <si>
    <t>часов в неделю</t>
  </si>
  <si>
    <t>3х6</t>
  </si>
  <si>
    <t>ОУД.07</t>
  </si>
  <si>
    <t>ОУД.08</t>
  </si>
  <si>
    <t>09.01.03 (230103.02) Мастер по обработке цифровой информации 2017-2020 уч.г.</t>
  </si>
  <si>
    <t>Литература</t>
  </si>
  <si>
    <t>Русский язык</t>
  </si>
  <si>
    <t>ОУД.01.01</t>
  </si>
  <si>
    <t>ОУД 01.02</t>
  </si>
  <si>
    <t>Математика</t>
  </si>
  <si>
    <t>ОУД.17</t>
  </si>
  <si>
    <t>Базовые дисциплины</t>
  </si>
  <si>
    <t>Профильные дисциплины</t>
  </si>
  <si>
    <t>Адаптационные учебные дисциплины</t>
  </si>
  <si>
    <t>ОУД.18</t>
  </si>
  <si>
    <t>ОУД.19</t>
  </si>
  <si>
    <t>Предпринимательство и малый бизнес</t>
  </si>
  <si>
    <t>Трудоустройство и карьера/Социальная адаптация и основы социально-правовых знаний</t>
  </si>
  <si>
    <t>2нед</t>
  </si>
  <si>
    <t>11</t>
  </si>
  <si>
    <t>10x6</t>
  </si>
  <si>
    <t>8х6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</si>
</sst>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11"/>
      <color indexed="36"/>
      <name val="Calibri"/>
      <family val="2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7" fillId="0" borderId="11" xfId="0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vertical="distributed"/>
    </xf>
    <xf numFmtId="0" fontId="19" fillId="0" borderId="10" xfId="0" applyFont="1" applyBorder="1" applyAlignment="1">
      <alignment vertical="distributed"/>
    </xf>
    <xf numFmtId="0" fontId="1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0" fontId="33" fillId="0" borderId="10" xfId="0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2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32" borderId="10" xfId="0" applyFont="1" applyFill="1" applyBorder="1" applyAlignment="1">
      <alignment textRotation="90" wrapText="1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right"/>
    </xf>
    <xf numFmtId="0" fontId="15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15" fillId="0" borderId="11" xfId="0" applyFont="1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6" fillId="32" borderId="16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2"/>
  <sheetViews>
    <sheetView tabSelected="1" zoomScale="110" zoomScaleNormal="110" zoomScalePageLayoutView="0" workbookViewId="0" topLeftCell="A1">
      <selection activeCell="U70" sqref="U70"/>
    </sheetView>
  </sheetViews>
  <sheetFormatPr defaultColWidth="9.140625" defaultRowHeight="15"/>
  <cols>
    <col min="1" max="1" width="8.00390625" style="0" customWidth="1"/>
    <col min="2" max="2" width="25.8515625" style="0" customWidth="1"/>
    <col min="3" max="3" width="6.140625" style="30" customWidth="1"/>
    <col min="4" max="4" width="6.7109375" style="30" customWidth="1"/>
    <col min="5" max="5" width="6.57421875" style="30" customWidth="1"/>
    <col min="6" max="6" width="6.57421875" style="0" customWidth="1"/>
    <col min="7" max="7" width="7.421875" style="0" bestFit="1" customWidth="1"/>
    <col min="8" max="8" width="7.421875" style="152" bestFit="1" customWidth="1"/>
    <col min="9" max="9" width="5.8515625" style="0" bestFit="1" customWidth="1"/>
    <col min="10" max="10" width="7.8515625" style="0" customWidth="1"/>
    <col min="11" max="13" width="6.140625" style="0" bestFit="1" customWidth="1"/>
    <col min="14" max="14" width="5.57421875" style="0" bestFit="1" customWidth="1"/>
    <col min="15" max="15" width="6.140625" style="0" bestFit="1" customWidth="1"/>
    <col min="16" max="17" width="5.00390625" style="0" customWidth="1"/>
    <col min="18" max="18" width="5.140625" style="0" bestFit="1" customWidth="1"/>
    <col min="19" max="19" width="5.57421875" style="0" customWidth="1"/>
    <col min="20" max="21" width="4.7109375" style="0" customWidth="1"/>
    <col min="22" max="22" width="6.140625" style="0" bestFit="1" customWidth="1"/>
    <col min="23" max="23" width="5.57421875" style="0" customWidth="1"/>
  </cols>
  <sheetData>
    <row r="2" spans="1:24" ht="18.75" customHeight="1">
      <c r="A2" s="170" t="s">
        <v>82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8"/>
    </row>
    <row r="3" spans="1:23" ht="18.75">
      <c r="A3" s="169" t="s">
        <v>140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5" spans="1:23" ht="15" customHeight="1">
      <c r="A5" s="3" t="s">
        <v>8</v>
      </c>
      <c r="B5" s="171" t="s">
        <v>10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</row>
    <row r="6" spans="1:23" ht="27" customHeight="1">
      <c r="A6" s="3" t="s">
        <v>9</v>
      </c>
      <c r="B6" s="3"/>
      <c r="C6" s="174" t="s">
        <v>126</v>
      </c>
      <c r="D6" s="175"/>
      <c r="E6" s="176"/>
      <c r="F6" s="188" t="s">
        <v>0</v>
      </c>
      <c r="G6" s="188"/>
      <c r="H6" s="188"/>
      <c r="I6" s="188"/>
      <c r="J6" s="188"/>
      <c r="K6" s="167" t="s">
        <v>13</v>
      </c>
      <c r="L6" s="168"/>
      <c r="M6" s="168"/>
      <c r="N6" s="165" t="s">
        <v>19</v>
      </c>
      <c r="O6" s="167" t="s">
        <v>14</v>
      </c>
      <c r="P6" s="168"/>
      <c r="Q6" s="168"/>
      <c r="R6" s="165" t="s">
        <v>20</v>
      </c>
      <c r="S6" s="185" t="s">
        <v>15</v>
      </c>
      <c r="T6" s="185"/>
      <c r="U6" s="185"/>
      <c r="V6" s="185"/>
      <c r="W6" s="165" t="s">
        <v>21</v>
      </c>
    </row>
    <row r="7" spans="1:23" ht="40.5" customHeight="1">
      <c r="A7" s="4"/>
      <c r="B7" s="3" t="s">
        <v>11</v>
      </c>
      <c r="C7" s="177"/>
      <c r="D7" s="178"/>
      <c r="E7" s="179"/>
      <c r="F7" s="189" t="s">
        <v>1</v>
      </c>
      <c r="G7" s="191" t="s">
        <v>2</v>
      </c>
      <c r="H7" s="190" t="s">
        <v>3</v>
      </c>
      <c r="I7" s="190"/>
      <c r="J7" s="190"/>
      <c r="K7" s="98" t="s">
        <v>117</v>
      </c>
      <c r="L7" s="162" t="s">
        <v>118</v>
      </c>
      <c r="M7" s="163"/>
      <c r="N7" s="166"/>
      <c r="O7" s="98" t="s">
        <v>119</v>
      </c>
      <c r="P7" s="162" t="s">
        <v>120</v>
      </c>
      <c r="Q7" s="163"/>
      <c r="R7" s="166"/>
      <c r="S7" s="99" t="s">
        <v>121</v>
      </c>
      <c r="T7" s="162" t="s">
        <v>122</v>
      </c>
      <c r="U7" s="163"/>
      <c r="V7" s="164"/>
      <c r="W7" s="166"/>
    </row>
    <row r="8" spans="1:23" ht="42.75" customHeight="1">
      <c r="A8" s="4"/>
      <c r="B8" s="3" t="s">
        <v>12</v>
      </c>
      <c r="C8" s="180"/>
      <c r="D8" s="181"/>
      <c r="E8" s="182"/>
      <c r="F8" s="189"/>
      <c r="G8" s="192"/>
      <c r="H8" s="141" t="s">
        <v>4</v>
      </c>
      <c r="I8" s="184" t="s">
        <v>5</v>
      </c>
      <c r="J8" s="184"/>
      <c r="K8" s="162" t="s">
        <v>16</v>
      </c>
      <c r="L8" s="163"/>
      <c r="M8" s="163"/>
      <c r="N8" s="101"/>
      <c r="O8" s="162" t="s">
        <v>16</v>
      </c>
      <c r="P8" s="163"/>
      <c r="Q8" s="163"/>
      <c r="R8" s="101"/>
      <c r="S8" s="183" t="s">
        <v>16</v>
      </c>
      <c r="T8" s="183"/>
      <c r="U8" s="183"/>
      <c r="V8" s="183"/>
      <c r="W8" s="101"/>
    </row>
    <row r="9" spans="1:23" ht="73.5" customHeight="1">
      <c r="A9" s="4"/>
      <c r="B9" s="4"/>
      <c r="C9" s="104" t="s">
        <v>123</v>
      </c>
      <c r="D9" s="104" t="s">
        <v>124</v>
      </c>
      <c r="E9" s="104" t="s">
        <v>125</v>
      </c>
      <c r="F9" s="102"/>
      <c r="G9" s="102"/>
      <c r="H9" s="142"/>
      <c r="I9" s="100" t="s">
        <v>6</v>
      </c>
      <c r="J9" s="100" t="s">
        <v>7</v>
      </c>
      <c r="K9" s="99">
        <v>17</v>
      </c>
      <c r="L9" s="99">
        <v>16</v>
      </c>
      <c r="M9" s="99">
        <v>7</v>
      </c>
      <c r="N9" s="101"/>
      <c r="O9" s="99">
        <v>17</v>
      </c>
      <c r="P9" s="103">
        <v>14</v>
      </c>
      <c r="Q9" s="103">
        <v>8</v>
      </c>
      <c r="R9" s="101"/>
      <c r="S9" s="99">
        <v>17</v>
      </c>
      <c r="T9" s="99">
        <v>9</v>
      </c>
      <c r="U9" s="99">
        <v>2</v>
      </c>
      <c r="V9" s="99">
        <v>9</v>
      </c>
      <c r="W9" s="101"/>
    </row>
    <row r="10" spans="1:23" ht="15">
      <c r="A10" s="3">
        <v>1</v>
      </c>
      <c r="B10" s="3">
        <v>2</v>
      </c>
      <c r="C10" s="29">
        <v>3</v>
      </c>
      <c r="D10" s="29"/>
      <c r="E10" s="29"/>
      <c r="F10" s="3">
        <v>4</v>
      </c>
      <c r="G10" s="3">
        <v>5</v>
      </c>
      <c r="H10" s="14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>
        <v>18</v>
      </c>
      <c r="U10" s="3">
        <v>19</v>
      </c>
      <c r="V10" s="3">
        <v>20</v>
      </c>
      <c r="W10" s="3">
        <v>21</v>
      </c>
    </row>
    <row r="11" spans="1:23" ht="33" customHeight="1">
      <c r="A11" s="210"/>
      <c r="B11" s="5" t="s">
        <v>17</v>
      </c>
      <c r="C11" s="193"/>
      <c r="D11" s="193"/>
      <c r="E11" s="193"/>
      <c r="F11" s="186"/>
      <c r="G11" s="186"/>
      <c r="H11" s="199"/>
      <c r="I11" s="186"/>
      <c r="J11" s="186"/>
      <c r="K11" s="155"/>
      <c r="L11" s="155"/>
      <c r="M11" s="155"/>
      <c r="N11" s="155"/>
      <c r="O11" s="155"/>
      <c r="P11" s="158"/>
      <c r="Q11" s="158"/>
      <c r="R11" s="155"/>
      <c r="S11" s="155"/>
      <c r="T11" s="158"/>
      <c r="U11" s="158"/>
      <c r="V11" s="155"/>
      <c r="W11" s="155"/>
    </row>
    <row r="12" spans="1:23" ht="30" customHeight="1">
      <c r="A12" s="210"/>
      <c r="B12" s="9" t="s">
        <v>18</v>
      </c>
      <c r="C12" s="194"/>
      <c r="D12" s="194"/>
      <c r="E12" s="194"/>
      <c r="F12" s="187"/>
      <c r="G12" s="187"/>
      <c r="H12" s="200"/>
      <c r="I12" s="187"/>
      <c r="J12" s="187"/>
      <c r="K12" s="155"/>
      <c r="L12" s="155"/>
      <c r="M12" s="155"/>
      <c r="N12" s="155"/>
      <c r="O12" s="155"/>
      <c r="P12" s="159"/>
      <c r="Q12" s="159"/>
      <c r="R12" s="155"/>
      <c r="S12" s="155"/>
      <c r="T12" s="159"/>
      <c r="U12" s="159"/>
      <c r="V12" s="155"/>
      <c r="W12" s="155"/>
    </row>
    <row r="13" spans="1:23" ht="25.5" customHeight="1">
      <c r="A13" s="6"/>
      <c r="B13" s="84" t="s">
        <v>111</v>
      </c>
      <c r="C13" s="29"/>
      <c r="D13" s="29"/>
      <c r="E13" s="29"/>
      <c r="F13" s="7"/>
      <c r="G13" s="7"/>
      <c r="H13" s="144"/>
      <c r="I13" s="7"/>
      <c r="J13" s="7"/>
      <c r="K13" s="35"/>
      <c r="L13" s="35"/>
      <c r="M13" s="35"/>
      <c r="N13" s="36"/>
      <c r="O13" s="35"/>
      <c r="P13" s="35"/>
      <c r="Q13" s="35"/>
      <c r="R13" s="36"/>
      <c r="S13" s="35"/>
      <c r="T13" s="35"/>
      <c r="U13" s="35"/>
      <c r="V13" s="7"/>
      <c r="W13" s="5"/>
    </row>
    <row r="14" spans="1:23" ht="15" customHeight="1">
      <c r="A14" s="6"/>
      <c r="B14" s="123" t="s">
        <v>147</v>
      </c>
      <c r="C14" s="29"/>
      <c r="D14" s="29"/>
      <c r="E14" s="29"/>
      <c r="F14" s="7"/>
      <c r="G14" s="7"/>
      <c r="H14" s="144"/>
      <c r="I14" s="7"/>
      <c r="J14" s="7"/>
      <c r="K14" s="35"/>
      <c r="L14" s="35"/>
      <c r="M14" s="35"/>
      <c r="N14" s="36"/>
      <c r="O14" s="35"/>
      <c r="P14" s="35"/>
      <c r="Q14" s="35"/>
      <c r="R14" s="36"/>
      <c r="S14" s="35"/>
      <c r="T14" s="35"/>
      <c r="U14" s="35"/>
      <c r="V14" s="7"/>
      <c r="W14" s="5"/>
    </row>
    <row r="15" spans="1:23" ht="24" customHeight="1">
      <c r="A15" s="12" t="s">
        <v>143</v>
      </c>
      <c r="B15" s="8" t="s">
        <v>142</v>
      </c>
      <c r="C15" s="105" t="s">
        <v>128</v>
      </c>
      <c r="D15" s="105" t="s">
        <v>128</v>
      </c>
      <c r="E15" s="138">
        <v>5</v>
      </c>
      <c r="F15" s="42">
        <f aca="true" t="shared" si="0" ref="F15:F20">SUM(G15:H15)</f>
        <v>179</v>
      </c>
      <c r="G15" s="42">
        <v>60</v>
      </c>
      <c r="H15" s="121">
        <v>119</v>
      </c>
      <c r="I15" s="42">
        <f aca="true" t="shared" si="1" ref="I15:I20">H15-J15</f>
        <v>119</v>
      </c>
      <c r="J15" s="42">
        <v>0</v>
      </c>
      <c r="K15" s="33">
        <v>28</v>
      </c>
      <c r="L15" s="33">
        <v>26</v>
      </c>
      <c r="M15" s="72"/>
      <c r="N15" s="69">
        <f aca="true" t="shared" si="2" ref="N15:N20">SUM(K15:L15)</f>
        <v>54</v>
      </c>
      <c r="O15" s="72">
        <v>14</v>
      </c>
      <c r="P15" s="72">
        <v>23</v>
      </c>
      <c r="Q15" s="72"/>
      <c r="R15" s="69">
        <f aca="true" t="shared" si="3" ref="R15:R20">SUM(O15:P15)</f>
        <v>37</v>
      </c>
      <c r="S15" s="72">
        <v>28</v>
      </c>
      <c r="T15" s="72"/>
      <c r="U15" s="72"/>
      <c r="V15" s="85"/>
      <c r="W15" s="39">
        <f aca="true" t="shared" si="4" ref="W15:W20">SUM(S15:U15)</f>
        <v>28</v>
      </c>
    </row>
    <row r="16" spans="1:23" ht="24" customHeight="1">
      <c r="A16" s="12" t="s">
        <v>144</v>
      </c>
      <c r="B16" s="8" t="s">
        <v>141</v>
      </c>
      <c r="C16" s="105" t="s">
        <v>128</v>
      </c>
      <c r="D16" s="105" t="s">
        <v>133</v>
      </c>
      <c r="E16" s="29">
        <v>0</v>
      </c>
      <c r="F16" s="42">
        <f t="shared" si="0"/>
        <v>236</v>
      </c>
      <c r="G16" s="42">
        <v>65</v>
      </c>
      <c r="H16" s="121">
        <v>171</v>
      </c>
      <c r="I16" s="42">
        <f t="shared" si="1"/>
        <v>171</v>
      </c>
      <c r="J16" s="42">
        <v>0</v>
      </c>
      <c r="K16" s="33">
        <v>40</v>
      </c>
      <c r="L16" s="33">
        <v>38</v>
      </c>
      <c r="M16" s="72"/>
      <c r="N16" s="69">
        <f t="shared" si="2"/>
        <v>78</v>
      </c>
      <c r="O16" s="72">
        <v>20</v>
      </c>
      <c r="P16" s="72">
        <v>33</v>
      </c>
      <c r="Q16" s="72"/>
      <c r="R16" s="69">
        <f t="shared" si="3"/>
        <v>53</v>
      </c>
      <c r="S16" s="72">
        <v>40</v>
      </c>
      <c r="T16" s="72"/>
      <c r="U16" s="72"/>
      <c r="V16" s="85"/>
      <c r="W16" s="39">
        <f t="shared" si="4"/>
        <v>40</v>
      </c>
    </row>
    <row r="17" spans="1:23" ht="15">
      <c r="A17" s="12" t="s">
        <v>83</v>
      </c>
      <c r="B17" s="8" t="s">
        <v>22</v>
      </c>
      <c r="C17" s="105" t="s">
        <v>128</v>
      </c>
      <c r="D17" s="105" t="s">
        <v>127</v>
      </c>
      <c r="E17" s="105" t="s">
        <v>128</v>
      </c>
      <c r="F17" s="42">
        <f t="shared" si="0"/>
        <v>226</v>
      </c>
      <c r="G17" s="42">
        <v>55</v>
      </c>
      <c r="H17" s="121">
        <f>N17+R17+W17</f>
        <v>171</v>
      </c>
      <c r="I17" s="42">
        <f t="shared" si="1"/>
        <v>0</v>
      </c>
      <c r="J17" s="42">
        <v>171</v>
      </c>
      <c r="K17" s="33">
        <v>34</v>
      </c>
      <c r="L17" s="33">
        <v>32</v>
      </c>
      <c r="M17" s="72"/>
      <c r="N17" s="69">
        <f t="shared" si="2"/>
        <v>66</v>
      </c>
      <c r="O17" s="72">
        <v>34</v>
      </c>
      <c r="P17" s="72">
        <v>28</v>
      </c>
      <c r="Q17" s="72"/>
      <c r="R17" s="69">
        <f t="shared" si="3"/>
        <v>62</v>
      </c>
      <c r="S17" s="72">
        <v>34</v>
      </c>
      <c r="T17" s="72">
        <v>9</v>
      </c>
      <c r="U17" s="72"/>
      <c r="V17" s="85"/>
      <c r="W17" s="39">
        <f t="shared" si="4"/>
        <v>43</v>
      </c>
    </row>
    <row r="18" spans="1:23" ht="15">
      <c r="A18" s="12" t="s">
        <v>86</v>
      </c>
      <c r="B18" s="8" t="s">
        <v>23</v>
      </c>
      <c r="C18" s="105" t="s">
        <v>128</v>
      </c>
      <c r="D18" s="105" t="s">
        <v>128</v>
      </c>
      <c r="E18" s="105" t="s">
        <v>127</v>
      </c>
      <c r="F18" s="42">
        <f t="shared" si="0"/>
        <v>237</v>
      </c>
      <c r="G18" s="42">
        <v>66</v>
      </c>
      <c r="H18" s="121">
        <f>N18+R18+W18</f>
        <v>171</v>
      </c>
      <c r="I18" s="42">
        <f t="shared" si="1"/>
        <v>171</v>
      </c>
      <c r="J18" s="42">
        <v>0</v>
      </c>
      <c r="K18" s="33">
        <v>34</v>
      </c>
      <c r="L18" s="33">
        <v>32</v>
      </c>
      <c r="M18" s="72"/>
      <c r="N18" s="69">
        <f t="shared" si="2"/>
        <v>66</v>
      </c>
      <c r="O18" s="72">
        <v>17</v>
      </c>
      <c r="P18" s="72">
        <v>14</v>
      </c>
      <c r="Q18" s="72"/>
      <c r="R18" s="69">
        <f t="shared" si="3"/>
        <v>31</v>
      </c>
      <c r="S18" s="72">
        <v>21</v>
      </c>
      <c r="T18" s="72">
        <v>39</v>
      </c>
      <c r="U18" s="72">
        <v>14</v>
      </c>
      <c r="V18" s="85"/>
      <c r="W18" s="39">
        <f t="shared" si="4"/>
        <v>74</v>
      </c>
    </row>
    <row r="19" spans="1:23" ht="15">
      <c r="A19" s="12" t="s">
        <v>84</v>
      </c>
      <c r="B19" s="54" t="s">
        <v>26</v>
      </c>
      <c r="C19" s="106" t="s">
        <v>129</v>
      </c>
      <c r="D19" s="106" t="s">
        <v>130</v>
      </c>
      <c r="E19" s="106" t="s">
        <v>128</v>
      </c>
      <c r="F19" s="42">
        <f t="shared" si="0"/>
        <v>384</v>
      </c>
      <c r="G19" s="42">
        <v>192</v>
      </c>
      <c r="H19" s="121">
        <f>N19+R19+W19</f>
        <v>192</v>
      </c>
      <c r="I19" s="42">
        <f t="shared" si="1"/>
        <v>21</v>
      </c>
      <c r="J19" s="42">
        <v>171</v>
      </c>
      <c r="K19" s="42">
        <v>51</v>
      </c>
      <c r="L19" s="42">
        <v>48</v>
      </c>
      <c r="M19" s="37"/>
      <c r="N19" s="69">
        <f t="shared" si="2"/>
        <v>99</v>
      </c>
      <c r="O19" s="37">
        <v>51</v>
      </c>
      <c r="P19" s="37">
        <v>42</v>
      </c>
      <c r="Q19" s="37"/>
      <c r="R19" s="69">
        <f t="shared" si="3"/>
        <v>93</v>
      </c>
      <c r="S19" s="37"/>
      <c r="T19" s="37"/>
      <c r="U19" s="37"/>
      <c r="V19" s="86"/>
      <c r="W19" s="39">
        <f t="shared" si="4"/>
        <v>0</v>
      </c>
    </row>
    <row r="20" spans="1:23" ht="15">
      <c r="A20" s="12" t="s">
        <v>87</v>
      </c>
      <c r="B20" s="54" t="s">
        <v>27</v>
      </c>
      <c r="C20" s="106" t="s">
        <v>128</v>
      </c>
      <c r="D20" s="106" t="s">
        <v>129</v>
      </c>
      <c r="E20" s="106" t="s">
        <v>128</v>
      </c>
      <c r="F20" s="42">
        <f t="shared" si="0"/>
        <v>117</v>
      </c>
      <c r="G20" s="42">
        <v>35</v>
      </c>
      <c r="H20" s="121">
        <f>N20+R20+W20</f>
        <v>82</v>
      </c>
      <c r="I20" s="42">
        <f t="shared" si="1"/>
        <v>82</v>
      </c>
      <c r="J20" s="42">
        <v>0</v>
      </c>
      <c r="K20" s="42">
        <v>34</v>
      </c>
      <c r="L20" s="42">
        <v>48</v>
      </c>
      <c r="M20" s="37"/>
      <c r="N20" s="69">
        <f t="shared" si="2"/>
        <v>82</v>
      </c>
      <c r="O20" s="37"/>
      <c r="P20" s="37"/>
      <c r="Q20" s="37"/>
      <c r="R20" s="69">
        <f t="shared" si="3"/>
        <v>0</v>
      </c>
      <c r="S20" s="37"/>
      <c r="T20" s="37"/>
      <c r="U20" s="37"/>
      <c r="V20" s="86"/>
      <c r="W20" s="39">
        <f t="shared" si="4"/>
        <v>0</v>
      </c>
    </row>
    <row r="21" spans="1:23" ht="15" customHeight="1">
      <c r="A21" s="119"/>
      <c r="B21" s="122" t="s">
        <v>148</v>
      </c>
      <c r="C21" s="106"/>
      <c r="D21" s="106"/>
      <c r="E21" s="106"/>
      <c r="F21" s="42"/>
      <c r="G21" s="42"/>
      <c r="H21" s="121"/>
      <c r="I21" s="42"/>
      <c r="J21" s="42"/>
      <c r="K21" s="42"/>
      <c r="L21" s="42"/>
      <c r="M21" s="37"/>
      <c r="N21" s="69"/>
      <c r="O21" s="37"/>
      <c r="P21" s="37"/>
      <c r="Q21" s="37"/>
      <c r="R21" s="69"/>
      <c r="S21" s="37"/>
      <c r="T21" s="37"/>
      <c r="U21" s="37"/>
      <c r="V21" s="86"/>
      <c r="W21" s="120"/>
    </row>
    <row r="22" spans="1:23" ht="15">
      <c r="A22" s="12" t="s">
        <v>85</v>
      </c>
      <c r="B22" s="8" t="s">
        <v>145</v>
      </c>
      <c r="C22" s="105" t="s">
        <v>128</v>
      </c>
      <c r="D22" s="105" t="s">
        <v>130</v>
      </c>
      <c r="E22" s="105" t="s">
        <v>133</v>
      </c>
      <c r="F22" s="42">
        <f>SUM(G22:H22)</f>
        <v>415</v>
      </c>
      <c r="G22" s="42">
        <v>125</v>
      </c>
      <c r="H22" s="121">
        <f>N22+R22+W22</f>
        <v>290</v>
      </c>
      <c r="I22" s="42">
        <f>H22-J22</f>
        <v>80</v>
      </c>
      <c r="J22" s="42">
        <v>210</v>
      </c>
      <c r="K22" s="33">
        <v>51</v>
      </c>
      <c r="L22" s="33">
        <v>64</v>
      </c>
      <c r="M22" s="72"/>
      <c r="N22" s="69">
        <f>SUM(K22:L22)</f>
        <v>115</v>
      </c>
      <c r="O22" s="72">
        <v>51</v>
      </c>
      <c r="P22" s="72">
        <v>56</v>
      </c>
      <c r="Q22" s="72"/>
      <c r="R22" s="69">
        <f>SUM(O22:P22)</f>
        <v>107</v>
      </c>
      <c r="S22" s="72">
        <v>68</v>
      </c>
      <c r="T22" s="72"/>
      <c r="U22" s="72"/>
      <c r="V22" s="85"/>
      <c r="W22" s="39">
        <f>SUM(S22:U22)</f>
        <v>68</v>
      </c>
    </row>
    <row r="23" spans="1:25" s="26" customFormat="1" ht="15">
      <c r="A23" s="25"/>
      <c r="B23" s="58" t="s">
        <v>28</v>
      </c>
      <c r="C23" s="115" t="s">
        <v>128</v>
      </c>
      <c r="D23" s="115" t="s">
        <v>130</v>
      </c>
      <c r="E23" s="115" t="s">
        <v>132</v>
      </c>
      <c r="F23" s="57">
        <f>SUM(F15:F22)</f>
        <v>1794</v>
      </c>
      <c r="G23" s="57">
        <f aca="true" t="shared" si="5" ref="G23:W23">SUM(G15:G22)</f>
        <v>598</v>
      </c>
      <c r="H23" s="145">
        <f t="shared" si="5"/>
        <v>1196</v>
      </c>
      <c r="I23" s="57">
        <f t="shared" si="5"/>
        <v>644</v>
      </c>
      <c r="J23" s="57">
        <f t="shared" si="5"/>
        <v>552</v>
      </c>
      <c r="K23" s="57">
        <f t="shared" si="5"/>
        <v>272</v>
      </c>
      <c r="L23" s="57">
        <f t="shared" si="5"/>
        <v>288</v>
      </c>
      <c r="M23" s="57">
        <f t="shared" si="5"/>
        <v>0</v>
      </c>
      <c r="N23" s="57">
        <f t="shared" si="5"/>
        <v>560</v>
      </c>
      <c r="O23" s="57">
        <f t="shared" si="5"/>
        <v>187</v>
      </c>
      <c r="P23" s="57">
        <f t="shared" si="5"/>
        <v>196</v>
      </c>
      <c r="Q23" s="57">
        <f t="shared" si="5"/>
        <v>0</v>
      </c>
      <c r="R23" s="57">
        <f t="shared" si="5"/>
        <v>383</v>
      </c>
      <c r="S23" s="57">
        <f t="shared" si="5"/>
        <v>191</v>
      </c>
      <c r="T23" s="57">
        <f t="shared" si="5"/>
        <v>48</v>
      </c>
      <c r="U23" s="57">
        <f t="shared" si="5"/>
        <v>14</v>
      </c>
      <c r="V23" s="57">
        <f t="shared" si="5"/>
        <v>0</v>
      </c>
      <c r="W23" s="57">
        <f t="shared" si="5"/>
        <v>253</v>
      </c>
      <c r="X23"/>
      <c r="Y23"/>
    </row>
    <row r="24" spans="1:25" s="26" customFormat="1" ht="38.25">
      <c r="A24" s="25"/>
      <c r="B24" s="96" t="s">
        <v>112</v>
      </c>
      <c r="C24" s="107"/>
      <c r="D24" s="107"/>
      <c r="E24" s="107"/>
      <c r="F24" s="42"/>
      <c r="G24" s="42"/>
      <c r="H24" s="146"/>
      <c r="I24" s="42"/>
      <c r="J24" s="42"/>
      <c r="K24" s="42"/>
      <c r="L24" s="42"/>
      <c r="M24" s="37"/>
      <c r="N24" s="38"/>
      <c r="O24" s="37"/>
      <c r="P24" s="37"/>
      <c r="Q24" s="37"/>
      <c r="R24" s="38"/>
      <c r="S24" s="37"/>
      <c r="T24" s="37"/>
      <c r="U24" s="37"/>
      <c r="V24" s="86"/>
      <c r="W24" s="55"/>
      <c r="X24"/>
      <c r="Y24"/>
    </row>
    <row r="25" spans="1:25" s="26" customFormat="1" ht="15">
      <c r="A25" s="25"/>
      <c r="B25" s="84" t="s">
        <v>147</v>
      </c>
      <c r="C25" s="107"/>
      <c r="D25" s="107"/>
      <c r="E25" s="107"/>
      <c r="F25" s="42"/>
      <c r="G25" s="42"/>
      <c r="H25" s="146"/>
      <c r="I25" s="42"/>
      <c r="J25" s="42"/>
      <c r="K25" s="42"/>
      <c r="L25" s="42"/>
      <c r="M25" s="37"/>
      <c r="N25" s="38"/>
      <c r="O25" s="37"/>
      <c r="P25" s="37"/>
      <c r="Q25" s="37"/>
      <c r="R25" s="38"/>
      <c r="S25" s="37"/>
      <c r="T25" s="37"/>
      <c r="U25" s="37"/>
      <c r="V25" s="86"/>
      <c r="W25" s="55"/>
      <c r="X25"/>
      <c r="Y25"/>
    </row>
    <row r="26" spans="1:23" ht="15">
      <c r="A26" s="10" t="s">
        <v>88</v>
      </c>
      <c r="B26" s="97" t="s">
        <v>24</v>
      </c>
      <c r="C26" s="106" t="s">
        <v>128</v>
      </c>
      <c r="D26" s="106" t="s">
        <v>129</v>
      </c>
      <c r="E26" s="106" t="s">
        <v>130</v>
      </c>
      <c r="F26" s="42">
        <f>SUM(G26:H26)</f>
        <v>172</v>
      </c>
      <c r="G26" s="42">
        <v>57</v>
      </c>
      <c r="H26" s="121">
        <f>N26+R26+W26</f>
        <v>115</v>
      </c>
      <c r="I26" s="42">
        <f aca="true" t="shared" si="6" ref="I26:I34">H26-J26</f>
        <v>51</v>
      </c>
      <c r="J26" s="42">
        <v>64</v>
      </c>
      <c r="K26" s="42">
        <v>34</v>
      </c>
      <c r="L26" s="42">
        <v>16</v>
      </c>
      <c r="M26" s="37"/>
      <c r="N26" s="69">
        <f>SUM(K26:L26)</f>
        <v>50</v>
      </c>
      <c r="O26" s="37">
        <v>51</v>
      </c>
      <c r="P26" s="37">
        <v>14</v>
      </c>
      <c r="Q26" s="37"/>
      <c r="R26" s="69">
        <f>SUM(O26:P26)</f>
        <v>65</v>
      </c>
      <c r="S26" s="37"/>
      <c r="T26" s="37"/>
      <c r="U26" s="37"/>
      <c r="V26" s="86"/>
      <c r="W26" s="39">
        <f>SUM(S26:U26)</f>
        <v>0</v>
      </c>
    </row>
    <row r="27" spans="1:23" ht="25.5">
      <c r="A27" s="10" t="s">
        <v>89</v>
      </c>
      <c r="B27" s="97" t="s">
        <v>93</v>
      </c>
      <c r="C27" s="106" t="s">
        <v>128</v>
      </c>
      <c r="D27" s="106" t="s">
        <v>127</v>
      </c>
      <c r="E27" s="106" t="s">
        <v>128</v>
      </c>
      <c r="F27" s="42">
        <f>SUM(G27:H27)</f>
        <v>256</v>
      </c>
      <c r="G27" s="42">
        <v>85</v>
      </c>
      <c r="H27" s="121">
        <f>N27+R27+W27</f>
        <v>171</v>
      </c>
      <c r="I27" s="42">
        <f t="shared" si="6"/>
        <v>171</v>
      </c>
      <c r="J27" s="42">
        <v>0</v>
      </c>
      <c r="K27" s="42">
        <v>17</v>
      </c>
      <c r="L27" s="42">
        <v>32</v>
      </c>
      <c r="M27" s="37"/>
      <c r="N27" s="69">
        <f>SUM(K27:L27)</f>
        <v>49</v>
      </c>
      <c r="O27" s="37">
        <v>17</v>
      </c>
      <c r="P27" s="37">
        <v>28</v>
      </c>
      <c r="Q27" s="37"/>
      <c r="R27" s="69">
        <f>SUM(O27:P27)</f>
        <v>45</v>
      </c>
      <c r="S27" s="37">
        <v>51</v>
      </c>
      <c r="T27" s="37">
        <v>18</v>
      </c>
      <c r="U27" s="37">
        <v>8</v>
      </c>
      <c r="V27" s="86"/>
      <c r="W27" s="39">
        <f>SUM(S27:U27)</f>
        <v>77</v>
      </c>
    </row>
    <row r="28" spans="1:23" ht="15">
      <c r="A28" s="10" t="s">
        <v>94</v>
      </c>
      <c r="B28" s="97" t="s">
        <v>25</v>
      </c>
      <c r="C28" s="106" t="s">
        <v>128</v>
      </c>
      <c r="D28" s="106" t="s">
        <v>127</v>
      </c>
      <c r="E28" s="106" t="s">
        <v>128</v>
      </c>
      <c r="F28" s="42">
        <f>SUM(G28:H28)</f>
        <v>54</v>
      </c>
      <c r="G28" s="42">
        <v>18</v>
      </c>
      <c r="H28" s="121">
        <f>N28+R28+W28</f>
        <v>36</v>
      </c>
      <c r="I28" s="42">
        <f t="shared" si="6"/>
        <v>36</v>
      </c>
      <c r="J28" s="42">
        <v>0</v>
      </c>
      <c r="K28" s="42"/>
      <c r="L28" s="42"/>
      <c r="M28" s="37"/>
      <c r="N28" s="69"/>
      <c r="O28" s="37"/>
      <c r="P28" s="37"/>
      <c r="Q28" s="37"/>
      <c r="R28" s="69">
        <f>SUM(O28:P28)</f>
        <v>0</v>
      </c>
      <c r="S28" s="37">
        <v>0</v>
      </c>
      <c r="T28" s="37">
        <v>36</v>
      </c>
      <c r="U28" s="37">
        <v>0</v>
      </c>
      <c r="V28" s="86"/>
      <c r="W28" s="39">
        <f>SUM(S28:U28)</f>
        <v>36</v>
      </c>
    </row>
    <row r="29" spans="1:23" ht="15">
      <c r="A29" s="10" t="s">
        <v>109</v>
      </c>
      <c r="B29" s="97" t="s">
        <v>90</v>
      </c>
      <c r="C29" s="106" t="s">
        <v>128</v>
      </c>
      <c r="D29" s="106" t="s">
        <v>127</v>
      </c>
      <c r="E29" s="106" t="s">
        <v>128</v>
      </c>
      <c r="F29" s="42">
        <f>SUM(G29:H29)</f>
        <v>108</v>
      </c>
      <c r="G29" s="42">
        <v>36</v>
      </c>
      <c r="H29" s="121">
        <f>N29+R29+W29</f>
        <v>72</v>
      </c>
      <c r="I29" s="42">
        <f t="shared" si="6"/>
        <v>62</v>
      </c>
      <c r="J29" s="42">
        <v>10</v>
      </c>
      <c r="K29" s="42"/>
      <c r="L29" s="42"/>
      <c r="M29" s="37"/>
      <c r="N29" s="69"/>
      <c r="O29" s="37"/>
      <c r="P29" s="37"/>
      <c r="Q29" s="37"/>
      <c r="R29" s="69">
        <f>SUM(O29:P29)</f>
        <v>0</v>
      </c>
      <c r="S29" s="37">
        <v>34</v>
      </c>
      <c r="T29" s="37">
        <v>36</v>
      </c>
      <c r="U29" s="37">
        <v>2</v>
      </c>
      <c r="V29" s="86"/>
      <c r="W29" s="39">
        <f>SUM(S29:U29)</f>
        <v>72</v>
      </c>
    </row>
    <row r="30" spans="1:23" ht="15">
      <c r="A30" s="10" t="s">
        <v>146</v>
      </c>
      <c r="B30" s="97" t="s">
        <v>91</v>
      </c>
      <c r="C30" s="106" t="s">
        <v>128</v>
      </c>
      <c r="D30" s="106" t="s">
        <v>128</v>
      </c>
      <c r="E30" s="106" t="s">
        <v>128</v>
      </c>
      <c r="F30" s="42">
        <f>SUM(G30:H30)</f>
        <v>55</v>
      </c>
      <c r="G30" s="42">
        <v>18</v>
      </c>
      <c r="H30" s="121">
        <f>N30+R30+W30</f>
        <v>37</v>
      </c>
      <c r="I30" s="42">
        <f t="shared" si="6"/>
        <v>37</v>
      </c>
      <c r="J30" s="42">
        <v>0</v>
      </c>
      <c r="K30" s="42"/>
      <c r="L30" s="42"/>
      <c r="M30" s="37"/>
      <c r="N30" s="69"/>
      <c r="O30" s="37"/>
      <c r="P30" s="37"/>
      <c r="Q30" s="37"/>
      <c r="R30" s="69">
        <f>SUM(O30:P30)</f>
        <v>0</v>
      </c>
      <c r="S30" s="37">
        <v>17</v>
      </c>
      <c r="T30" s="37">
        <v>18</v>
      </c>
      <c r="U30" s="37">
        <v>2</v>
      </c>
      <c r="V30" s="86"/>
      <c r="W30" s="39">
        <f>SUM(S30:U30)</f>
        <v>37</v>
      </c>
    </row>
    <row r="31" spans="1:23" ht="15">
      <c r="A31" s="10"/>
      <c r="B31" s="84" t="s">
        <v>113</v>
      </c>
      <c r="C31" s="106"/>
      <c r="D31" s="106"/>
      <c r="E31" s="106"/>
      <c r="F31" s="42"/>
      <c r="G31" s="42"/>
      <c r="H31" s="121"/>
      <c r="I31" s="42"/>
      <c r="J31" s="42"/>
      <c r="K31" s="42"/>
      <c r="L31" s="42"/>
      <c r="M31" s="37"/>
      <c r="N31" s="69"/>
      <c r="O31" s="37"/>
      <c r="P31" s="37"/>
      <c r="Q31" s="37"/>
      <c r="R31" s="69"/>
      <c r="S31" s="37"/>
      <c r="T31" s="37"/>
      <c r="U31" s="37"/>
      <c r="V31" s="86"/>
      <c r="W31" s="39"/>
    </row>
    <row r="32" spans="1:23" ht="15">
      <c r="A32" s="10" t="s">
        <v>138</v>
      </c>
      <c r="B32" s="97" t="s">
        <v>114</v>
      </c>
      <c r="C32" s="106" t="s">
        <v>128</v>
      </c>
      <c r="D32" s="106" t="s">
        <v>129</v>
      </c>
      <c r="E32" s="106" t="s">
        <v>130</v>
      </c>
      <c r="F32" s="42">
        <f>SUM(G32:H32)</f>
        <v>172</v>
      </c>
      <c r="G32" s="37">
        <v>58</v>
      </c>
      <c r="H32" s="121">
        <f>N32+R32+W32</f>
        <v>114</v>
      </c>
      <c r="I32" s="42">
        <v>0</v>
      </c>
      <c r="J32" s="42">
        <v>114</v>
      </c>
      <c r="K32" s="42">
        <v>34</v>
      </c>
      <c r="L32" s="42">
        <v>32</v>
      </c>
      <c r="M32" s="37"/>
      <c r="N32" s="69">
        <f>SUM(K32:L32)</f>
        <v>66</v>
      </c>
      <c r="O32" s="37">
        <v>34</v>
      </c>
      <c r="P32" s="37">
        <v>14</v>
      </c>
      <c r="Q32" s="37"/>
      <c r="R32" s="69">
        <f>SUM(O32:P32)</f>
        <v>48</v>
      </c>
      <c r="S32" s="37"/>
      <c r="T32" s="37"/>
      <c r="U32" s="37"/>
      <c r="V32" s="86"/>
      <c r="W32" s="39">
        <f>SUM(S32:U32)</f>
        <v>0</v>
      </c>
    </row>
    <row r="33" spans="1:23" ht="15">
      <c r="A33" s="10" t="s">
        <v>139</v>
      </c>
      <c r="B33" s="97" t="s">
        <v>115</v>
      </c>
      <c r="C33" s="106" t="s">
        <v>128</v>
      </c>
      <c r="D33" s="106" t="s">
        <v>130</v>
      </c>
      <c r="E33" s="106" t="s">
        <v>127</v>
      </c>
      <c r="F33" s="42">
        <f>SUM(G33:H33)</f>
        <v>282</v>
      </c>
      <c r="G33" s="37">
        <f>H33/2</f>
        <v>94</v>
      </c>
      <c r="H33" s="121">
        <f>N33+R33+W33</f>
        <v>188</v>
      </c>
      <c r="I33" s="42">
        <f>H33-J33</f>
        <v>168</v>
      </c>
      <c r="J33" s="56">
        <v>20</v>
      </c>
      <c r="K33" s="56">
        <v>34</v>
      </c>
      <c r="L33" s="56">
        <v>32</v>
      </c>
      <c r="M33" s="56"/>
      <c r="N33" s="69">
        <f>SUM(K33:L33)</f>
        <v>66</v>
      </c>
      <c r="O33" s="37">
        <v>34</v>
      </c>
      <c r="P33" s="37">
        <v>42</v>
      </c>
      <c r="Q33" s="37"/>
      <c r="R33" s="69">
        <f>SUM(O33:P33)</f>
        <v>76</v>
      </c>
      <c r="S33" s="37">
        <v>17</v>
      </c>
      <c r="T33" s="37">
        <v>27</v>
      </c>
      <c r="U33" s="37">
        <v>2</v>
      </c>
      <c r="V33" s="86"/>
      <c r="W33" s="39">
        <f>SUM(S33:U33)</f>
        <v>46</v>
      </c>
    </row>
    <row r="34" spans="1:24" s="26" customFormat="1" ht="15.75">
      <c r="A34" s="27"/>
      <c r="B34" s="59" t="s">
        <v>28</v>
      </c>
      <c r="C34" s="115" t="s">
        <v>128</v>
      </c>
      <c r="D34" s="115" t="s">
        <v>133</v>
      </c>
      <c r="E34" s="115" t="s">
        <v>132</v>
      </c>
      <c r="F34" s="57">
        <f>SUM(F26:F33)</f>
        <v>1099</v>
      </c>
      <c r="G34" s="57">
        <f>SUM(G26:G33)</f>
        <v>366</v>
      </c>
      <c r="H34" s="145">
        <f>SUM(H26:H33)</f>
        <v>733</v>
      </c>
      <c r="I34" s="57">
        <f t="shared" si="6"/>
        <v>525</v>
      </c>
      <c r="J34" s="57">
        <f>SUM(J26:J33)</f>
        <v>208</v>
      </c>
      <c r="K34" s="57">
        <f>SUM(K26:K33)</f>
        <v>119</v>
      </c>
      <c r="L34" s="57">
        <f>SUM(L26:L33)</f>
        <v>112</v>
      </c>
      <c r="M34" s="68"/>
      <c r="N34" s="57">
        <f>SUM(N26:N33)</f>
        <v>231</v>
      </c>
      <c r="O34" s="57">
        <f>SUM(O26:O33)</f>
        <v>136</v>
      </c>
      <c r="P34" s="57">
        <f>SUM(P26:P33)</f>
        <v>98</v>
      </c>
      <c r="Q34" s="68"/>
      <c r="R34" s="57">
        <f>SUM(R26:R33)</f>
        <v>234</v>
      </c>
      <c r="S34" s="57">
        <f>SUM(S26:S33)</f>
        <v>119</v>
      </c>
      <c r="T34" s="57">
        <f>SUM(T26:T33)</f>
        <v>135</v>
      </c>
      <c r="U34" s="57">
        <f>SUM(U26:U33)</f>
        <v>14</v>
      </c>
      <c r="V34" s="87"/>
      <c r="W34" s="57">
        <f>SUM(W26:W33)</f>
        <v>268</v>
      </c>
      <c r="X34"/>
    </row>
    <row r="35" spans="1:24" s="26" customFormat="1" ht="17.25" customHeight="1">
      <c r="A35" s="27"/>
      <c r="B35" s="83" t="s">
        <v>105</v>
      </c>
      <c r="C35" s="106"/>
      <c r="D35" s="106"/>
      <c r="E35" s="106"/>
      <c r="F35" s="42"/>
      <c r="G35" s="52"/>
      <c r="H35" s="147"/>
      <c r="I35" s="42"/>
      <c r="J35" s="52"/>
      <c r="K35" s="52"/>
      <c r="L35" s="52"/>
      <c r="M35" s="90"/>
      <c r="N35" s="69"/>
      <c r="O35" s="90"/>
      <c r="P35" s="90"/>
      <c r="Q35" s="90"/>
      <c r="R35" s="69"/>
      <c r="S35" s="90"/>
      <c r="T35" s="90"/>
      <c r="U35" s="90"/>
      <c r="V35" s="91"/>
      <c r="W35" s="39"/>
      <c r="X35"/>
    </row>
    <row r="36" spans="1:24" s="26" customFormat="1" ht="15">
      <c r="A36" s="27"/>
      <c r="B36" s="53" t="s">
        <v>105</v>
      </c>
      <c r="C36" s="106" t="s">
        <v>128</v>
      </c>
      <c r="D36" s="106" t="s">
        <v>128</v>
      </c>
      <c r="E36" s="106" t="s">
        <v>128</v>
      </c>
      <c r="F36" s="42">
        <v>20</v>
      </c>
      <c r="G36" s="52">
        <v>20</v>
      </c>
      <c r="H36" s="147"/>
      <c r="I36" s="42"/>
      <c r="J36" s="52"/>
      <c r="K36" s="52"/>
      <c r="L36" s="52"/>
      <c r="M36" s="90"/>
      <c r="N36" s="69"/>
      <c r="O36" s="90"/>
      <c r="P36" s="90"/>
      <c r="Q36" s="90"/>
      <c r="R36" s="69"/>
      <c r="S36" s="90"/>
      <c r="T36" s="90"/>
      <c r="U36" s="90"/>
      <c r="V36" s="91"/>
      <c r="W36" s="39"/>
      <c r="X36"/>
    </row>
    <row r="37" spans="1:24" s="21" customFormat="1" ht="29.25" customHeight="1">
      <c r="A37" s="20"/>
      <c r="B37" s="60" t="s">
        <v>106</v>
      </c>
      <c r="C37" s="107"/>
      <c r="D37" s="107"/>
      <c r="E37" s="107"/>
      <c r="F37" s="44"/>
      <c r="G37" s="44"/>
      <c r="H37" s="148"/>
      <c r="I37" s="44"/>
      <c r="J37" s="44"/>
      <c r="K37" s="44"/>
      <c r="L37" s="44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44"/>
      <c r="X37"/>
    </row>
    <row r="38" spans="1:24" s="32" customFormat="1" ht="38.25" customHeight="1">
      <c r="A38" s="31" t="s">
        <v>92</v>
      </c>
      <c r="B38" s="126" t="s">
        <v>104</v>
      </c>
      <c r="C38" s="106" t="s">
        <v>129</v>
      </c>
      <c r="D38" s="106" t="s">
        <v>128</v>
      </c>
      <c r="E38" s="106" t="s">
        <v>128</v>
      </c>
      <c r="F38" s="42">
        <f>SUM(G38:H38)</f>
        <v>61</v>
      </c>
      <c r="G38" s="52">
        <v>20</v>
      </c>
      <c r="H38" s="121">
        <f>N38+R38+W38</f>
        <v>41</v>
      </c>
      <c r="I38" s="42">
        <f>H38-J38</f>
        <v>21</v>
      </c>
      <c r="J38" s="52">
        <v>20</v>
      </c>
      <c r="K38" s="52">
        <v>17</v>
      </c>
      <c r="L38" s="52">
        <v>24</v>
      </c>
      <c r="M38" s="90"/>
      <c r="N38" s="69">
        <f>SUM(K38:L38)</f>
        <v>41</v>
      </c>
      <c r="O38" s="90"/>
      <c r="P38" s="90"/>
      <c r="Q38" s="90"/>
      <c r="R38" s="69"/>
      <c r="S38" s="90"/>
      <c r="T38" s="90"/>
      <c r="U38" s="90"/>
      <c r="V38" s="91"/>
      <c r="W38" s="39"/>
      <c r="X38"/>
    </row>
    <row r="39" spans="1:24" s="32" customFormat="1" ht="26.25" customHeight="1">
      <c r="A39" s="31"/>
      <c r="B39" s="124" t="s">
        <v>149</v>
      </c>
      <c r="C39" s="106"/>
      <c r="D39" s="106"/>
      <c r="E39" s="106"/>
      <c r="F39" s="42"/>
      <c r="G39" s="52"/>
      <c r="H39" s="121"/>
      <c r="I39" s="42"/>
      <c r="J39" s="52"/>
      <c r="K39" s="52"/>
      <c r="L39" s="52"/>
      <c r="M39" s="90"/>
      <c r="N39" s="69"/>
      <c r="O39" s="90"/>
      <c r="P39" s="90"/>
      <c r="Q39" s="90"/>
      <c r="R39" s="69"/>
      <c r="S39" s="90"/>
      <c r="T39" s="90"/>
      <c r="U39" s="90"/>
      <c r="V39" s="91"/>
      <c r="W39" s="39"/>
      <c r="X39"/>
    </row>
    <row r="40" spans="1:24" s="32" customFormat="1" ht="26.25" customHeight="1">
      <c r="A40" s="125" t="s">
        <v>150</v>
      </c>
      <c r="B40" s="126" t="s">
        <v>152</v>
      </c>
      <c r="C40" s="106" t="s">
        <v>128</v>
      </c>
      <c r="D40" s="106" t="s">
        <v>132</v>
      </c>
      <c r="E40" s="106" t="s">
        <v>128</v>
      </c>
      <c r="F40" s="42">
        <f>SUM(G40:H40)</f>
        <v>61</v>
      </c>
      <c r="G40" s="52">
        <v>20</v>
      </c>
      <c r="H40" s="121">
        <f>N40+R40+W40</f>
        <v>41</v>
      </c>
      <c r="I40" s="42">
        <f>H40-J40</f>
        <v>41</v>
      </c>
      <c r="J40" s="52">
        <v>0</v>
      </c>
      <c r="K40" s="52">
        <v>0</v>
      </c>
      <c r="L40" s="52">
        <v>24</v>
      </c>
      <c r="M40" s="90"/>
      <c r="N40" s="69">
        <f>SUM(K40:L40)</f>
        <v>24</v>
      </c>
      <c r="O40" s="90">
        <v>17</v>
      </c>
      <c r="P40" s="90"/>
      <c r="Q40" s="90"/>
      <c r="R40" s="69">
        <f>SUM(O40:P40)</f>
        <v>17</v>
      </c>
      <c r="S40" s="90"/>
      <c r="T40" s="90"/>
      <c r="U40" s="90"/>
      <c r="V40" s="91"/>
      <c r="W40" s="39"/>
      <c r="X40"/>
    </row>
    <row r="41" spans="1:24" s="32" customFormat="1" ht="48.75">
      <c r="A41" s="125" t="s">
        <v>151</v>
      </c>
      <c r="B41" s="127" t="s">
        <v>153</v>
      </c>
      <c r="C41" s="106" t="s">
        <v>128</v>
      </c>
      <c r="D41" s="106" t="s">
        <v>128</v>
      </c>
      <c r="E41" s="106" t="s">
        <v>128</v>
      </c>
      <c r="F41" s="42">
        <f>SUM(G41:H41)</f>
        <v>61</v>
      </c>
      <c r="G41" s="52">
        <v>20</v>
      </c>
      <c r="H41" s="121">
        <f>N41+R41+W41</f>
        <v>41</v>
      </c>
      <c r="I41" s="42">
        <f>H41-J41</f>
        <v>41</v>
      </c>
      <c r="J41" s="52">
        <v>0</v>
      </c>
      <c r="K41" s="52"/>
      <c r="L41" s="52"/>
      <c r="M41" s="90"/>
      <c r="N41" s="69"/>
      <c r="O41" s="90"/>
      <c r="P41" s="90"/>
      <c r="Q41" s="90"/>
      <c r="R41" s="69">
        <f>SUM(O41:P41)</f>
        <v>0</v>
      </c>
      <c r="S41" s="90">
        <v>17</v>
      </c>
      <c r="T41" s="90">
        <v>18</v>
      </c>
      <c r="U41" s="90">
        <v>6</v>
      </c>
      <c r="V41" s="91"/>
      <c r="W41" s="39">
        <f>SUM(S41:U41)</f>
        <v>41</v>
      </c>
      <c r="X41"/>
    </row>
    <row r="42" spans="1:24" s="32" customFormat="1" ht="15">
      <c r="A42" s="31"/>
      <c r="B42" s="48" t="s">
        <v>28</v>
      </c>
      <c r="C42" s="115" t="s">
        <v>131</v>
      </c>
      <c r="D42" s="115" t="s">
        <v>131</v>
      </c>
      <c r="E42" s="115" t="s">
        <v>128</v>
      </c>
      <c r="F42" s="44">
        <f aca="true" t="shared" si="7" ref="F42:L42">SUM(F38:F41)</f>
        <v>183</v>
      </c>
      <c r="G42" s="44">
        <f t="shared" si="7"/>
        <v>60</v>
      </c>
      <c r="H42" s="148">
        <f t="shared" si="7"/>
        <v>123</v>
      </c>
      <c r="I42" s="44">
        <f t="shared" si="7"/>
        <v>103</v>
      </c>
      <c r="J42" s="44">
        <f t="shared" si="7"/>
        <v>20</v>
      </c>
      <c r="K42" s="44">
        <f t="shared" si="7"/>
        <v>17</v>
      </c>
      <c r="L42" s="44">
        <f t="shared" si="7"/>
        <v>48</v>
      </c>
      <c r="M42" s="88"/>
      <c r="N42" s="88">
        <f>SUM(N38:N41)</f>
        <v>65</v>
      </c>
      <c r="O42" s="88">
        <f>SUM(O38:O41)</f>
        <v>17</v>
      </c>
      <c r="P42" s="88"/>
      <c r="Q42" s="88"/>
      <c r="R42" s="38">
        <f>SUM(R38:R41)</f>
        <v>17</v>
      </c>
      <c r="S42" s="88">
        <f>SUM(S38:S41)</f>
        <v>17</v>
      </c>
      <c r="T42" s="88">
        <f>SUM(T38:T41)</f>
        <v>18</v>
      </c>
      <c r="U42" s="88">
        <f>SUM(U38:U41)</f>
        <v>6</v>
      </c>
      <c r="V42" s="92"/>
      <c r="W42" s="43">
        <f>SUM(W38:W41)</f>
        <v>41</v>
      </c>
      <c r="X42"/>
    </row>
    <row r="43" spans="1:24" s="32" customFormat="1" ht="15.75">
      <c r="A43" s="31"/>
      <c r="B43" s="61" t="s">
        <v>116</v>
      </c>
      <c r="C43" s="115" t="s">
        <v>131</v>
      </c>
      <c r="D43" s="115" t="s">
        <v>155</v>
      </c>
      <c r="E43" s="115" t="s">
        <v>127</v>
      </c>
      <c r="F43" s="64">
        <f aca="true" t="shared" si="8" ref="F43:W43">F23+F34+F42</f>
        <v>3076</v>
      </c>
      <c r="G43" s="64">
        <f t="shared" si="8"/>
        <v>1024</v>
      </c>
      <c r="H43" s="149">
        <f t="shared" si="8"/>
        <v>2052</v>
      </c>
      <c r="I43" s="64">
        <f t="shared" si="8"/>
        <v>1272</v>
      </c>
      <c r="J43" s="64">
        <f t="shared" si="8"/>
        <v>780</v>
      </c>
      <c r="K43" s="64">
        <f t="shared" si="8"/>
        <v>408</v>
      </c>
      <c r="L43" s="64">
        <f t="shared" si="8"/>
        <v>448</v>
      </c>
      <c r="M43" s="93">
        <f t="shared" si="8"/>
        <v>0</v>
      </c>
      <c r="N43" s="93">
        <f t="shared" si="8"/>
        <v>856</v>
      </c>
      <c r="O43" s="93">
        <f t="shared" si="8"/>
        <v>340</v>
      </c>
      <c r="P43" s="93">
        <f t="shared" si="8"/>
        <v>294</v>
      </c>
      <c r="Q43" s="93">
        <f t="shared" si="8"/>
        <v>0</v>
      </c>
      <c r="R43" s="93">
        <f t="shared" si="8"/>
        <v>634</v>
      </c>
      <c r="S43" s="93">
        <f t="shared" si="8"/>
        <v>327</v>
      </c>
      <c r="T43" s="93">
        <f t="shared" si="8"/>
        <v>201</v>
      </c>
      <c r="U43" s="93">
        <f t="shared" si="8"/>
        <v>34</v>
      </c>
      <c r="V43" s="93">
        <f t="shared" si="8"/>
        <v>0</v>
      </c>
      <c r="W43" s="64">
        <f t="shared" si="8"/>
        <v>562</v>
      </c>
      <c r="X43"/>
    </row>
    <row r="44" spans="1:23" ht="29.25" customHeight="1">
      <c r="A44" s="11"/>
      <c r="B44" s="13" t="s">
        <v>29</v>
      </c>
      <c r="C44" s="108"/>
      <c r="D44" s="108"/>
      <c r="E44" s="108"/>
      <c r="F44" s="47"/>
      <c r="G44" s="47"/>
      <c r="H44" s="150"/>
      <c r="I44" s="47"/>
      <c r="J44" s="47"/>
      <c r="K44" s="47"/>
      <c r="L44" s="47"/>
      <c r="M44" s="86"/>
      <c r="N44" s="94"/>
      <c r="O44" s="86"/>
      <c r="P44" s="86"/>
      <c r="Q44" s="86"/>
      <c r="R44" s="94"/>
      <c r="S44" s="86"/>
      <c r="T44" s="86"/>
      <c r="U44" s="86"/>
      <c r="V44" s="86"/>
      <c r="W44" s="63"/>
    </row>
    <row r="45" spans="1:23" ht="24" customHeight="1">
      <c r="A45" s="11" t="s">
        <v>63</v>
      </c>
      <c r="B45" s="118" t="s">
        <v>64</v>
      </c>
      <c r="C45" s="105" t="s">
        <v>128</v>
      </c>
      <c r="D45" s="105" t="s">
        <v>132</v>
      </c>
      <c r="E45" s="105" t="s">
        <v>128</v>
      </c>
      <c r="F45" s="42">
        <f aca="true" t="shared" si="9" ref="F45:F50">SUM(G45:H45)</f>
        <v>51</v>
      </c>
      <c r="G45" s="37">
        <v>17</v>
      </c>
      <c r="H45" s="121">
        <v>34</v>
      </c>
      <c r="I45" s="37"/>
      <c r="J45" s="37">
        <v>34</v>
      </c>
      <c r="K45" s="37"/>
      <c r="L45" s="37"/>
      <c r="M45" s="37"/>
      <c r="N45" s="38">
        <f aca="true" t="shared" si="10" ref="N45:N50">SUM(K45:L45)</f>
        <v>0</v>
      </c>
      <c r="O45" s="37">
        <v>34</v>
      </c>
      <c r="P45" s="37"/>
      <c r="Q45" s="37"/>
      <c r="R45" s="38">
        <f aca="true" t="shared" si="11" ref="R45:R50">SUM(O45:P45)</f>
        <v>34</v>
      </c>
      <c r="S45" s="37"/>
      <c r="T45" s="37"/>
      <c r="U45" s="37"/>
      <c r="V45" s="37"/>
      <c r="W45" s="43">
        <f aca="true" t="shared" si="12" ref="W45:W50">SUM(S45:U45)</f>
        <v>0</v>
      </c>
    </row>
    <row r="46" spans="1:24" s="19" customFormat="1" ht="14.25" customHeight="1">
      <c r="A46" s="11" t="s">
        <v>65</v>
      </c>
      <c r="B46" s="118" t="s">
        <v>66</v>
      </c>
      <c r="C46" s="106" t="s">
        <v>128</v>
      </c>
      <c r="D46" s="106" t="s">
        <v>131</v>
      </c>
      <c r="E46" s="106" t="s">
        <v>128</v>
      </c>
      <c r="F46" s="42">
        <f t="shared" si="9"/>
        <v>51</v>
      </c>
      <c r="G46" s="37">
        <v>17</v>
      </c>
      <c r="H46" s="121">
        <v>34</v>
      </c>
      <c r="I46" s="37">
        <f>H46-J46</f>
        <v>14</v>
      </c>
      <c r="J46" s="37">
        <v>20</v>
      </c>
      <c r="K46" s="37">
        <v>34</v>
      </c>
      <c r="L46" s="37"/>
      <c r="M46" s="37"/>
      <c r="N46" s="38">
        <f t="shared" si="10"/>
        <v>34</v>
      </c>
      <c r="O46" s="37"/>
      <c r="P46" s="37"/>
      <c r="Q46" s="37"/>
      <c r="R46" s="38">
        <f t="shared" si="11"/>
        <v>0</v>
      </c>
      <c r="S46" s="37">
        <v>0</v>
      </c>
      <c r="T46" s="37"/>
      <c r="U46" s="37"/>
      <c r="V46" s="37"/>
      <c r="W46" s="43">
        <f t="shared" si="12"/>
        <v>0</v>
      </c>
      <c r="X46"/>
    </row>
    <row r="47" spans="1:24" s="19" customFormat="1" ht="23.25" customHeight="1">
      <c r="A47" s="11" t="s">
        <v>67</v>
      </c>
      <c r="B47" s="118" t="s">
        <v>68</v>
      </c>
      <c r="C47" s="106" t="s">
        <v>128</v>
      </c>
      <c r="D47" s="106" t="s">
        <v>128</v>
      </c>
      <c r="E47" s="106" t="s">
        <v>128</v>
      </c>
      <c r="F47" s="42">
        <f t="shared" si="9"/>
        <v>51</v>
      </c>
      <c r="G47" s="37">
        <v>17</v>
      </c>
      <c r="H47" s="121">
        <v>34</v>
      </c>
      <c r="I47" s="37">
        <f>H47-J47</f>
        <v>14</v>
      </c>
      <c r="J47" s="37">
        <v>20</v>
      </c>
      <c r="K47" s="37"/>
      <c r="L47" s="37"/>
      <c r="M47" s="37"/>
      <c r="N47" s="38">
        <f t="shared" si="10"/>
        <v>0</v>
      </c>
      <c r="O47" s="37"/>
      <c r="P47" s="37"/>
      <c r="Q47" s="37"/>
      <c r="R47" s="38">
        <f t="shared" si="11"/>
        <v>0</v>
      </c>
      <c r="S47" s="37">
        <v>17</v>
      </c>
      <c r="T47" s="37">
        <v>9</v>
      </c>
      <c r="U47" s="37">
        <v>8</v>
      </c>
      <c r="V47" s="37"/>
      <c r="W47" s="43">
        <f t="shared" si="12"/>
        <v>34</v>
      </c>
      <c r="X47"/>
    </row>
    <row r="48" spans="1:24" s="19" customFormat="1" ht="24.75" customHeight="1">
      <c r="A48" s="11" t="s">
        <v>69</v>
      </c>
      <c r="B48" s="118" t="s">
        <v>70</v>
      </c>
      <c r="C48" s="105" t="s">
        <v>128</v>
      </c>
      <c r="D48" s="105" t="s">
        <v>128</v>
      </c>
      <c r="E48" s="105" t="s">
        <v>131</v>
      </c>
      <c r="F48" s="42">
        <f t="shared" si="9"/>
        <v>51</v>
      </c>
      <c r="G48" s="37">
        <v>17</v>
      </c>
      <c r="H48" s="121">
        <v>34</v>
      </c>
      <c r="I48" s="37">
        <f>H48-J48</f>
        <v>24</v>
      </c>
      <c r="J48" s="37">
        <v>10</v>
      </c>
      <c r="K48" s="37">
        <v>34</v>
      </c>
      <c r="L48" s="37"/>
      <c r="M48" s="37"/>
      <c r="N48" s="38">
        <f t="shared" si="10"/>
        <v>34</v>
      </c>
      <c r="O48" s="37"/>
      <c r="P48" s="37"/>
      <c r="Q48" s="37"/>
      <c r="R48" s="38">
        <f t="shared" si="11"/>
        <v>0</v>
      </c>
      <c r="S48" s="37"/>
      <c r="T48" s="37"/>
      <c r="U48" s="37"/>
      <c r="V48" s="37"/>
      <c r="W48" s="43">
        <f t="shared" si="12"/>
        <v>0</v>
      </c>
      <c r="X48"/>
    </row>
    <row r="49" spans="1:24" s="19" customFormat="1" ht="15" customHeight="1">
      <c r="A49" s="11" t="s">
        <v>71</v>
      </c>
      <c r="B49" s="118" t="s">
        <v>72</v>
      </c>
      <c r="C49" s="106" t="s">
        <v>128</v>
      </c>
      <c r="D49" s="106" t="s">
        <v>128</v>
      </c>
      <c r="E49" s="106" t="s">
        <v>128</v>
      </c>
      <c r="F49" s="42">
        <f t="shared" si="9"/>
        <v>51</v>
      </c>
      <c r="G49" s="37">
        <v>17</v>
      </c>
      <c r="H49" s="121">
        <v>34</v>
      </c>
      <c r="I49" s="37">
        <f>H49-J49</f>
        <v>14</v>
      </c>
      <c r="J49" s="37">
        <v>20</v>
      </c>
      <c r="K49" s="37"/>
      <c r="L49" s="37"/>
      <c r="M49" s="37"/>
      <c r="N49" s="38">
        <f t="shared" si="10"/>
        <v>0</v>
      </c>
      <c r="O49" s="37"/>
      <c r="P49" s="37"/>
      <c r="Q49" s="37"/>
      <c r="R49" s="38">
        <f t="shared" si="11"/>
        <v>0</v>
      </c>
      <c r="S49" s="37">
        <v>17</v>
      </c>
      <c r="T49" s="37">
        <v>9</v>
      </c>
      <c r="U49" s="37">
        <v>8</v>
      </c>
      <c r="V49" s="37"/>
      <c r="W49" s="43">
        <f t="shared" si="12"/>
        <v>34</v>
      </c>
      <c r="X49"/>
    </row>
    <row r="50" spans="1:24" s="19" customFormat="1" ht="23.25" customHeight="1">
      <c r="A50" s="11" t="s">
        <v>73</v>
      </c>
      <c r="B50" s="118" t="s">
        <v>30</v>
      </c>
      <c r="C50" s="105" t="s">
        <v>128</v>
      </c>
      <c r="D50" s="105" t="s">
        <v>130</v>
      </c>
      <c r="E50" s="105" t="s">
        <v>128</v>
      </c>
      <c r="F50" s="42">
        <f t="shared" si="9"/>
        <v>90</v>
      </c>
      <c r="G50" s="37">
        <v>30</v>
      </c>
      <c r="H50" s="121">
        <v>60</v>
      </c>
      <c r="I50" s="37">
        <f>H50-J50</f>
        <v>25</v>
      </c>
      <c r="J50" s="37">
        <v>35</v>
      </c>
      <c r="K50" s="37"/>
      <c r="L50" s="37"/>
      <c r="M50" s="37"/>
      <c r="N50" s="38">
        <f t="shared" si="10"/>
        <v>0</v>
      </c>
      <c r="O50" s="37">
        <v>18</v>
      </c>
      <c r="P50" s="37">
        <v>42</v>
      </c>
      <c r="Q50" s="37"/>
      <c r="R50" s="38">
        <f t="shared" si="11"/>
        <v>60</v>
      </c>
      <c r="S50" s="37"/>
      <c r="T50" s="37"/>
      <c r="U50" s="37"/>
      <c r="V50" s="37"/>
      <c r="W50" s="43">
        <f t="shared" si="12"/>
        <v>0</v>
      </c>
      <c r="X50"/>
    </row>
    <row r="51" spans="1:24" s="21" customFormat="1" ht="15">
      <c r="A51" s="22"/>
      <c r="B51" s="48" t="s">
        <v>28</v>
      </c>
      <c r="C51" s="109">
        <v>0</v>
      </c>
      <c r="D51" s="109">
        <v>3</v>
      </c>
      <c r="E51" s="109">
        <v>1</v>
      </c>
      <c r="F51" s="43">
        <f aca="true" t="shared" si="13" ref="F51:K51">SUM(F45:F50)</f>
        <v>345</v>
      </c>
      <c r="G51" s="43">
        <f t="shared" si="13"/>
        <v>115</v>
      </c>
      <c r="H51" s="121">
        <f t="shared" si="13"/>
        <v>230</v>
      </c>
      <c r="I51" s="57">
        <f t="shared" si="13"/>
        <v>91</v>
      </c>
      <c r="J51" s="43">
        <f t="shared" si="13"/>
        <v>139</v>
      </c>
      <c r="K51" s="43">
        <f t="shared" si="13"/>
        <v>68</v>
      </c>
      <c r="L51" s="43"/>
      <c r="M51" s="38"/>
      <c r="N51" s="38">
        <f>SUM(N45:N50)</f>
        <v>68</v>
      </c>
      <c r="O51" s="38">
        <f>SUM(O45:O50)</f>
        <v>52</v>
      </c>
      <c r="P51" s="38">
        <v>42</v>
      </c>
      <c r="Q51" s="38"/>
      <c r="R51" s="38">
        <f>SUM(R45:R50)</f>
        <v>94</v>
      </c>
      <c r="S51" s="38">
        <f>SUM(S45:S50)</f>
        <v>34</v>
      </c>
      <c r="T51" s="38">
        <f>SUM(T45:T50)</f>
        <v>18</v>
      </c>
      <c r="U51" s="38">
        <f>SUM(U45:U50)</f>
        <v>16</v>
      </c>
      <c r="V51" s="38"/>
      <c r="W51" s="43">
        <f>SUM(W45:W50)</f>
        <v>68</v>
      </c>
      <c r="X51"/>
    </row>
    <row r="52" spans="1:23" ht="15">
      <c r="A52" s="15" t="s">
        <v>53</v>
      </c>
      <c r="B52" s="49" t="s">
        <v>31</v>
      </c>
      <c r="C52" s="107"/>
      <c r="D52" s="107"/>
      <c r="E52" s="107"/>
      <c r="F52" s="42"/>
      <c r="G52" s="42"/>
      <c r="H52" s="146"/>
      <c r="I52" s="42"/>
      <c r="J52" s="42"/>
      <c r="K52" s="37"/>
      <c r="L52" s="37"/>
      <c r="M52" s="37"/>
      <c r="N52" s="38"/>
      <c r="O52" s="37"/>
      <c r="P52" s="37"/>
      <c r="Q52" s="37"/>
      <c r="R52" s="38"/>
      <c r="S52" s="37"/>
      <c r="T52" s="37"/>
      <c r="U52" s="37"/>
      <c r="V52" s="37"/>
      <c r="W52" s="43"/>
    </row>
    <row r="53" spans="1:23" ht="18.75" customHeight="1">
      <c r="A53" s="11" t="s">
        <v>32</v>
      </c>
      <c r="B53" s="49" t="s">
        <v>33</v>
      </c>
      <c r="C53" s="107"/>
      <c r="D53" s="107"/>
      <c r="E53" s="107"/>
      <c r="F53" s="42"/>
      <c r="G53" s="42"/>
      <c r="H53" s="146"/>
      <c r="I53" s="42"/>
      <c r="J53" s="42"/>
      <c r="K53" s="42"/>
      <c r="L53" s="42"/>
      <c r="M53" s="37"/>
      <c r="N53" s="38"/>
      <c r="O53" s="37"/>
      <c r="P53" s="37"/>
      <c r="Q53" s="37"/>
      <c r="R53" s="38"/>
      <c r="S53" s="37"/>
      <c r="T53" s="37"/>
      <c r="U53" s="37"/>
      <c r="V53" s="37"/>
      <c r="W53" s="43"/>
    </row>
    <row r="54" spans="1:23" ht="23.25" customHeight="1">
      <c r="A54" s="15" t="s">
        <v>34</v>
      </c>
      <c r="B54" s="67" t="s">
        <v>74</v>
      </c>
      <c r="C54" s="110" t="s">
        <v>128</v>
      </c>
      <c r="D54" s="110" t="s">
        <v>128</v>
      </c>
      <c r="E54" s="110" t="s">
        <v>130</v>
      </c>
      <c r="F54" s="68"/>
      <c r="G54" s="68"/>
      <c r="H54" s="145">
        <f>SUM(H55:H57)</f>
        <v>788</v>
      </c>
      <c r="I54" s="68"/>
      <c r="J54" s="68"/>
      <c r="K54" s="68">
        <f>SUM(K55:K56)</f>
        <v>136</v>
      </c>
      <c r="L54" s="68">
        <f>SUM(L55:L56)</f>
        <v>128</v>
      </c>
      <c r="M54" s="68"/>
      <c r="N54" s="38">
        <f>SUM(N55:N57)</f>
        <v>516</v>
      </c>
      <c r="O54" s="68">
        <f>O55+60</f>
        <v>128</v>
      </c>
      <c r="P54" s="68">
        <f>P55+30</f>
        <v>72</v>
      </c>
      <c r="Q54" s="68"/>
      <c r="R54" s="38">
        <f>SUM(R55:R57)</f>
        <v>272</v>
      </c>
      <c r="S54" s="68"/>
      <c r="T54" s="68"/>
      <c r="U54" s="68"/>
      <c r="V54" s="68"/>
      <c r="W54" s="38"/>
    </row>
    <row r="55" spans="1:23" ht="40.5" customHeight="1">
      <c r="A55" s="11" t="s">
        <v>35</v>
      </c>
      <c r="B55" s="50" t="s">
        <v>76</v>
      </c>
      <c r="C55" s="106" t="s">
        <v>128</v>
      </c>
      <c r="D55" s="106" t="s">
        <v>129</v>
      </c>
      <c r="E55" s="106" t="s">
        <v>130</v>
      </c>
      <c r="F55" s="42">
        <f>SUM(G55:H55)</f>
        <v>236</v>
      </c>
      <c r="G55" s="42">
        <v>60</v>
      </c>
      <c r="H55" s="121">
        <f>N55+R55</f>
        <v>176</v>
      </c>
      <c r="I55" s="42">
        <f>H55-J55</f>
        <v>26</v>
      </c>
      <c r="J55" s="42">
        <v>150</v>
      </c>
      <c r="K55" s="42">
        <v>34</v>
      </c>
      <c r="L55" s="42">
        <v>32</v>
      </c>
      <c r="M55" s="37"/>
      <c r="N55" s="38">
        <f>SUM(K55:L55)</f>
        <v>66</v>
      </c>
      <c r="O55" s="37">
        <v>68</v>
      </c>
      <c r="P55" s="37">
        <v>42</v>
      </c>
      <c r="Q55" s="37"/>
      <c r="R55" s="38">
        <f>SUM(O55:P55)</f>
        <v>110</v>
      </c>
      <c r="S55" s="37"/>
      <c r="T55" s="37"/>
      <c r="U55" s="37"/>
      <c r="V55" s="72"/>
      <c r="W55" s="69"/>
    </row>
    <row r="56" spans="1:23" ht="16.5" customHeight="1">
      <c r="A56" s="14" t="s">
        <v>54</v>
      </c>
      <c r="B56" s="51" t="s">
        <v>36</v>
      </c>
      <c r="C56" s="106" t="s">
        <v>129</v>
      </c>
      <c r="D56" s="106" t="s">
        <v>130</v>
      </c>
      <c r="E56" s="106" t="s">
        <v>128</v>
      </c>
      <c r="F56" s="42">
        <f>H56</f>
        <v>288</v>
      </c>
      <c r="G56" s="42"/>
      <c r="H56" s="121">
        <f>N56+R56</f>
        <v>288</v>
      </c>
      <c r="I56" s="42"/>
      <c r="J56" s="42"/>
      <c r="K56" s="42">
        <v>102</v>
      </c>
      <c r="L56" s="42">
        <v>96</v>
      </c>
      <c r="M56" s="37"/>
      <c r="N56" s="38">
        <f>SUM(K56:L56)</f>
        <v>198</v>
      </c>
      <c r="O56" s="37" t="s">
        <v>96</v>
      </c>
      <c r="P56" s="95" t="s">
        <v>102</v>
      </c>
      <c r="Q56" s="37"/>
      <c r="R56" s="38">
        <v>90</v>
      </c>
      <c r="S56" s="37"/>
      <c r="T56" s="37"/>
      <c r="U56" s="37"/>
      <c r="V56" s="72"/>
      <c r="W56" s="70"/>
    </row>
    <row r="57" spans="1:23" ht="15">
      <c r="A57" s="14" t="s">
        <v>59</v>
      </c>
      <c r="B57" s="2" t="s">
        <v>37</v>
      </c>
      <c r="C57" s="105" t="s">
        <v>129</v>
      </c>
      <c r="D57" s="105" t="s">
        <v>130</v>
      </c>
      <c r="E57" s="105" t="s">
        <v>128</v>
      </c>
      <c r="F57" s="42">
        <f>H57</f>
        <v>324</v>
      </c>
      <c r="G57" s="42"/>
      <c r="H57" s="121">
        <f>N57+R57</f>
        <v>324</v>
      </c>
      <c r="I57" s="42"/>
      <c r="J57" s="42"/>
      <c r="K57" s="33"/>
      <c r="L57" s="33"/>
      <c r="M57" s="72" t="s">
        <v>95</v>
      </c>
      <c r="N57" s="70">
        <v>252</v>
      </c>
      <c r="O57" s="74"/>
      <c r="P57" s="74"/>
      <c r="Q57" s="73" t="s">
        <v>97</v>
      </c>
      <c r="R57" s="70">
        <v>72</v>
      </c>
      <c r="S57" s="72"/>
      <c r="T57" s="72"/>
      <c r="U57" s="72"/>
      <c r="V57" s="72"/>
      <c r="W57" s="70"/>
    </row>
    <row r="58" spans="1:23" ht="40.5" customHeight="1">
      <c r="A58" s="15" t="s">
        <v>38</v>
      </c>
      <c r="B58" s="76" t="s">
        <v>75</v>
      </c>
      <c r="C58" s="111" t="s">
        <v>128</v>
      </c>
      <c r="D58" s="111" t="s">
        <v>128</v>
      </c>
      <c r="E58" s="111" t="s">
        <v>127</v>
      </c>
      <c r="F58" s="77"/>
      <c r="G58" s="77"/>
      <c r="H58" s="151">
        <f>SUM(H59:H61)</f>
        <v>379</v>
      </c>
      <c r="I58" s="77"/>
      <c r="J58" s="77"/>
      <c r="K58" s="78"/>
      <c r="L58" s="78"/>
      <c r="M58" s="71"/>
      <c r="N58" s="69"/>
      <c r="O58" s="71">
        <f>O59+42</f>
        <v>76</v>
      </c>
      <c r="P58" s="71">
        <f>P59+18</f>
        <v>46</v>
      </c>
      <c r="Q58" s="71"/>
      <c r="R58" s="69">
        <f>SUM(R59:R61)</f>
        <v>266</v>
      </c>
      <c r="S58" s="71">
        <f>S59+12</f>
        <v>46</v>
      </c>
      <c r="T58" s="71">
        <f>T59</f>
        <v>11</v>
      </c>
      <c r="U58" s="71">
        <f>U59</f>
        <v>20</v>
      </c>
      <c r="V58" s="71"/>
      <c r="W58" s="69">
        <f>W59+W60+W61</f>
        <v>113</v>
      </c>
    </row>
    <row r="59" spans="1:23" s="132" customFormat="1" ht="39">
      <c r="A59" s="128" t="s">
        <v>40</v>
      </c>
      <c r="B59" s="129" t="s">
        <v>77</v>
      </c>
      <c r="C59" s="130" t="s">
        <v>128</v>
      </c>
      <c r="D59" s="130" t="s">
        <v>130</v>
      </c>
      <c r="E59" s="130" t="s">
        <v>128</v>
      </c>
      <c r="F59" s="95">
        <f>SUM(G59:H59)</f>
        <v>177</v>
      </c>
      <c r="G59" s="80">
        <v>50</v>
      </c>
      <c r="H59" s="121">
        <f>R59+W59</f>
        <v>127</v>
      </c>
      <c r="I59" s="95">
        <f>H59-J59</f>
        <v>55</v>
      </c>
      <c r="J59" s="80">
        <v>72</v>
      </c>
      <c r="K59" s="80"/>
      <c r="L59" s="80"/>
      <c r="M59" s="131"/>
      <c r="N59" s="38"/>
      <c r="O59" s="131">
        <v>34</v>
      </c>
      <c r="P59" s="131">
        <v>28</v>
      </c>
      <c r="Q59" s="131"/>
      <c r="R59" s="38">
        <f>SUM(O59:P59)</f>
        <v>62</v>
      </c>
      <c r="S59" s="131">
        <v>34</v>
      </c>
      <c r="T59" s="131">
        <v>11</v>
      </c>
      <c r="U59" s="131">
        <v>20</v>
      </c>
      <c r="V59" s="131"/>
      <c r="W59" s="38">
        <f>SUM(S59:U59)</f>
        <v>65</v>
      </c>
    </row>
    <row r="60" spans="1:23" ht="16.5" customHeight="1">
      <c r="A60" s="14" t="s">
        <v>55</v>
      </c>
      <c r="B60" s="82" t="s">
        <v>36</v>
      </c>
      <c r="C60" s="112" t="s">
        <v>128</v>
      </c>
      <c r="D60" s="112" t="s">
        <v>130</v>
      </c>
      <c r="E60" s="112" t="s">
        <v>128</v>
      </c>
      <c r="F60" s="37">
        <f>H60</f>
        <v>72</v>
      </c>
      <c r="G60" s="80"/>
      <c r="H60" s="121">
        <f>R60+W60</f>
        <v>72</v>
      </c>
      <c r="I60" s="80"/>
      <c r="J60" s="80"/>
      <c r="K60" s="81"/>
      <c r="L60" s="81"/>
      <c r="M60" s="72"/>
      <c r="N60" s="70"/>
      <c r="O60" s="72" t="s">
        <v>98</v>
      </c>
      <c r="P60" s="72" t="s">
        <v>137</v>
      </c>
      <c r="Q60" s="72"/>
      <c r="R60" s="70">
        <v>60</v>
      </c>
      <c r="S60" s="72" t="s">
        <v>100</v>
      </c>
      <c r="T60" s="72"/>
      <c r="U60" s="72"/>
      <c r="V60" s="72"/>
      <c r="W60" s="70">
        <v>12</v>
      </c>
    </row>
    <row r="61" spans="1:23" ht="15">
      <c r="A61" s="14" t="s">
        <v>60</v>
      </c>
      <c r="B61" s="82" t="s">
        <v>37</v>
      </c>
      <c r="C61" s="112" t="s">
        <v>128</v>
      </c>
      <c r="D61" s="112" t="s">
        <v>130</v>
      </c>
      <c r="E61" s="112" t="s">
        <v>128</v>
      </c>
      <c r="F61" s="37">
        <f>H61</f>
        <v>180</v>
      </c>
      <c r="G61" s="80"/>
      <c r="H61" s="121">
        <v>180</v>
      </c>
      <c r="I61" s="80"/>
      <c r="J61" s="80"/>
      <c r="K61" s="81"/>
      <c r="L61" s="81"/>
      <c r="M61" s="72"/>
      <c r="N61" s="70"/>
      <c r="O61" s="72"/>
      <c r="P61" s="72"/>
      <c r="Q61" s="72" t="s">
        <v>99</v>
      </c>
      <c r="R61" s="70">
        <v>144</v>
      </c>
      <c r="S61" s="72"/>
      <c r="T61" s="72"/>
      <c r="U61" s="72"/>
      <c r="V61" s="72" t="s">
        <v>101</v>
      </c>
      <c r="W61" s="70">
        <v>36</v>
      </c>
    </row>
    <row r="62" spans="1:23" ht="29.25" customHeight="1">
      <c r="A62" s="15" t="s">
        <v>39</v>
      </c>
      <c r="B62" s="76" t="s">
        <v>78</v>
      </c>
      <c r="C62" s="111" t="s">
        <v>128</v>
      </c>
      <c r="D62" s="111" t="s">
        <v>128</v>
      </c>
      <c r="E62" s="111" t="s">
        <v>127</v>
      </c>
      <c r="F62" s="77"/>
      <c r="G62" s="77"/>
      <c r="H62" s="151">
        <f>SUM(H63:H65)</f>
        <v>247</v>
      </c>
      <c r="I62" s="77"/>
      <c r="J62" s="77"/>
      <c r="K62" s="78"/>
      <c r="L62" s="78"/>
      <c r="M62" s="71"/>
      <c r="N62" s="69"/>
      <c r="O62" s="71">
        <v>16</v>
      </c>
      <c r="P62" s="71">
        <f>P63+36</f>
        <v>50</v>
      </c>
      <c r="Q62" s="71"/>
      <c r="R62" s="69">
        <f>SUM(R63:R65)</f>
        <v>138</v>
      </c>
      <c r="S62" s="71">
        <f>S63+24</f>
        <v>41</v>
      </c>
      <c r="T62" s="71">
        <f>T63+12</f>
        <v>30</v>
      </c>
      <c r="U62" s="71">
        <f>U63+U64+U65</f>
        <v>2</v>
      </c>
      <c r="V62" s="71"/>
      <c r="W62" s="69">
        <f>SUM(W63:W65)</f>
        <v>109</v>
      </c>
    </row>
    <row r="63" spans="1:23" ht="30" customHeight="1">
      <c r="A63" s="11" t="s">
        <v>41</v>
      </c>
      <c r="B63" s="79" t="s">
        <v>79</v>
      </c>
      <c r="C63" s="113" t="s">
        <v>128</v>
      </c>
      <c r="D63" s="113" t="s">
        <v>127</v>
      </c>
      <c r="E63" s="113" t="s">
        <v>128</v>
      </c>
      <c r="F63" s="37">
        <f>SUM(G63:H63)</f>
        <v>97</v>
      </c>
      <c r="G63" s="80">
        <v>30</v>
      </c>
      <c r="H63" s="151">
        <f>R63+W63</f>
        <v>67</v>
      </c>
      <c r="I63" s="37">
        <f>H63-J63</f>
        <v>17</v>
      </c>
      <c r="J63" s="80">
        <v>50</v>
      </c>
      <c r="K63" s="81"/>
      <c r="L63" s="81"/>
      <c r="M63" s="72"/>
      <c r="N63" s="69"/>
      <c r="O63" s="72">
        <v>16</v>
      </c>
      <c r="P63" s="72">
        <v>14</v>
      </c>
      <c r="Q63" s="72"/>
      <c r="R63" s="38">
        <f>SUM(O63:P63)</f>
        <v>30</v>
      </c>
      <c r="S63" s="72">
        <v>17</v>
      </c>
      <c r="T63" s="72">
        <v>18</v>
      </c>
      <c r="U63" s="72">
        <v>2</v>
      </c>
      <c r="V63" s="72"/>
      <c r="W63" s="38">
        <f>SUM(S63:U63)</f>
        <v>37</v>
      </c>
    </row>
    <row r="64" spans="1:23" ht="15.75" customHeight="1">
      <c r="A64" s="14" t="s">
        <v>56</v>
      </c>
      <c r="B64" s="82" t="s">
        <v>36</v>
      </c>
      <c r="C64" s="113" t="s">
        <v>128</v>
      </c>
      <c r="D64" s="113" t="s">
        <v>127</v>
      </c>
      <c r="E64" s="113" t="s">
        <v>128</v>
      </c>
      <c r="F64" s="80">
        <f>H64</f>
        <v>72</v>
      </c>
      <c r="G64" s="80"/>
      <c r="H64" s="151">
        <f>R64+W64</f>
        <v>72</v>
      </c>
      <c r="I64" s="80"/>
      <c r="J64" s="80"/>
      <c r="K64" s="81"/>
      <c r="L64" s="81"/>
      <c r="M64" s="72"/>
      <c r="N64" s="70"/>
      <c r="O64" s="72"/>
      <c r="P64" s="75" t="s">
        <v>103</v>
      </c>
      <c r="Q64" s="74"/>
      <c r="R64" s="69">
        <v>36</v>
      </c>
      <c r="S64" s="73" t="s">
        <v>108</v>
      </c>
      <c r="T64" s="73" t="s">
        <v>100</v>
      </c>
      <c r="U64" s="73"/>
      <c r="V64" s="74"/>
      <c r="W64" s="69">
        <v>36</v>
      </c>
    </row>
    <row r="65" spans="1:23" ht="15">
      <c r="A65" s="14" t="s">
        <v>61</v>
      </c>
      <c r="B65" s="82" t="s">
        <v>37</v>
      </c>
      <c r="C65" s="113" t="s">
        <v>128</v>
      </c>
      <c r="D65" s="113" t="s">
        <v>128</v>
      </c>
      <c r="E65" s="113" t="s">
        <v>128</v>
      </c>
      <c r="F65" s="80">
        <f>H65</f>
        <v>108</v>
      </c>
      <c r="G65" s="80"/>
      <c r="H65" s="151">
        <f>R65+W65</f>
        <v>108</v>
      </c>
      <c r="I65" s="80"/>
      <c r="J65" s="80"/>
      <c r="K65" s="81"/>
      <c r="L65" s="81"/>
      <c r="M65" s="72"/>
      <c r="N65" s="70"/>
      <c r="O65" s="72"/>
      <c r="P65" s="74"/>
      <c r="Q65" s="74" t="s">
        <v>97</v>
      </c>
      <c r="R65" s="69">
        <v>72</v>
      </c>
      <c r="S65" s="74"/>
      <c r="T65" s="74"/>
      <c r="U65" s="74"/>
      <c r="V65" s="74" t="s">
        <v>101</v>
      </c>
      <c r="W65" s="69">
        <v>36</v>
      </c>
    </row>
    <row r="66" spans="1:23" ht="17.25" customHeight="1">
      <c r="A66" s="15" t="s">
        <v>51</v>
      </c>
      <c r="B66" s="76" t="s">
        <v>80</v>
      </c>
      <c r="C66" s="111" t="s">
        <v>128</v>
      </c>
      <c r="D66" s="111" t="s">
        <v>128</v>
      </c>
      <c r="E66" s="111" t="s">
        <v>127</v>
      </c>
      <c r="F66" s="77"/>
      <c r="G66" s="77"/>
      <c r="H66" s="151">
        <f>SUM(H67:H69)</f>
        <v>437</v>
      </c>
      <c r="I66" s="77"/>
      <c r="J66" s="77"/>
      <c r="K66" s="78"/>
      <c r="L66" s="78"/>
      <c r="M66" s="71"/>
      <c r="N66" s="69"/>
      <c r="O66" s="71"/>
      <c r="P66" s="71"/>
      <c r="Q66" s="71"/>
      <c r="R66" s="69"/>
      <c r="S66" s="71">
        <f>S67+60</f>
        <v>94</v>
      </c>
      <c r="T66" s="71">
        <f>T67+48</f>
        <v>91</v>
      </c>
      <c r="U66" s="71">
        <f>U67</f>
        <v>0</v>
      </c>
      <c r="V66" s="71"/>
      <c r="W66" s="69">
        <f>SUM(W67:W69)</f>
        <v>437</v>
      </c>
    </row>
    <row r="67" spans="1:23" s="132" customFormat="1" ht="26.25">
      <c r="A67" s="128" t="s">
        <v>52</v>
      </c>
      <c r="B67" s="50" t="s">
        <v>81</v>
      </c>
      <c r="C67" s="133" t="s">
        <v>128</v>
      </c>
      <c r="D67" s="133" t="s">
        <v>128</v>
      </c>
      <c r="E67" s="133" t="s">
        <v>127</v>
      </c>
      <c r="F67" s="134">
        <f>SUM(G67:H67)</f>
        <v>106</v>
      </c>
      <c r="G67" s="62">
        <v>29</v>
      </c>
      <c r="H67" s="121">
        <f>W67</f>
        <v>77</v>
      </c>
      <c r="I67" s="134">
        <f>H67-J67</f>
        <v>9</v>
      </c>
      <c r="J67" s="62">
        <v>68</v>
      </c>
      <c r="K67" s="62"/>
      <c r="L67" s="62"/>
      <c r="M67" s="131"/>
      <c r="N67" s="38"/>
      <c r="O67" s="131"/>
      <c r="P67" s="131"/>
      <c r="Q67" s="131"/>
      <c r="R67" s="38"/>
      <c r="S67" s="131">
        <v>34</v>
      </c>
      <c r="T67" s="131">
        <v>43</v>
      </c>
      <c r="U67" s="131"/>
      <c r="V67" s="131"/>
      <c r="W67" s="38">
        <f>SUM(S67:U67)</f>
        <v>77</v>
      </c>
    </row>
    <row r="68" spans="1:23" ht="17.25" customHeight="1">
      <c r="A68" s="14" t="s">
        <v>57</v>
      </c>
      <c r="B68" s="2" t="s">
        <v>36</v>
      </c>
      <c r="C68" s="114" t="s">
        <v>128</v>
      </c>
      <c r="D68" s="114" t="s">
        <v>127</v>
      </c>
      <c r="E68" s="114" t="s">
        <v>128</v>
      </c>
      <c r="F68" s="42">
        <f>H68</f>
        <v>108</v>
      </c>
      <c r="G68" s="62"/>
      <c r="H68" s="121">
        <f>W68</f>
        <v>108</v>
      </c>
      <c r="I68" s="62"/>
      <c r="J68" s="62"/>
      <c r="K68" s="34"/>
      <c r="L68" s="34"/>
      <c r="M68" s="72"/>
      <c r="N68" s="70"/>
      <c r="O68" s="72"/>
      <c r="P68" s="74"/>
      <c r="Q68" s="74"/>
      <c r="R68" s="75"/>
      <c r="S68" s="73" t="s">
        <v>156</v>
      </c>
      <c r="T68" s="72" t="s">
        <v>157</v>
      </c>
      <c r="U68" s="74"/>
      <c r="V68" s="74"/>
      <c r="W68" s="69">
        <v>108</v>
      </c>
    </row>
    <row r="69" spans="1:23" ht="15">
      <c r="A69" s="14" t="s">
        <v>62</v>
      </c>
      <c r="B69" s="2" t="s">
        <v>37</v>
      </c>
      <c r="C69" s="116">
        <v>0</v>
      </c>
      <c r="D69" s="116">
        <v>6</v>
      </c>
      <c r="E69" s="116">
        <v>0</v>
      </c>
      <c r="F69" s="42">
        <f>H69</f>
        <v>252</v>
      </c>
      <c r="G69" s="62"/>
      <c r="H69" s="121">
        <f>W69</f>
        <v>252</v>
      </c>
      <c r="I69" s="62"/>
      <c r="J69" s="62"/>
      <c r="K69" s="34"/>
      <c r="L69" s="34"/>
      <c r="M69" s="72"/>
      <c r="N69" s="70"/>
      <c r="O69" s="72"/>
      <c r="P69" s="74"/>
      <c r="Q69" s="74"/>
      <c r="R69" s="69"/>
      <c r="S69" s="74"/>
      <c r="T69" s="74"/>
      <c r="U69" s="74"/>
      <c r="V69" s="72" t="s">
        <v>95</v>
      </c>
      <c r="W69" s="69">
        <v>252</v>
      </c>
    </row>
    <row r="70" spans="1:23" ht="17.25" customHeight="1">
      <c r="A70" s="14" t="s">
        <v>42</v>
      </c>
      <c r="B70" s="2" t="s">
        <v>26</v>
      </c>
      <c r="C70" s="114" t="s">
        <v>128</v>
      </c>
      <c r="D70" s="114" t="s">
        <v>127</v>
      </c>
      <c r="E70" s="114" t="s">
        <v>128</v>
      </c>
      <c r="F70" s="42">
        <f>SUM(G70:H70)</f>
        <v>86</v>
      </c>
      <c r="G70" s="62">
        <v>43</v>
      </c>
      <c r="H70" s="151">
        <v>43</v>
      </c>
      <c r="I70" s="62"/>
      <c r="J70" s="62">
        <v>43</v>
      </c>
      <c r="K70" s="34"/>
      <c r="L70" s="34"/>
      <c r="M70" s="72"/>
      <c r="N70" s="70"/>
      <c r="O70" s="72"/>
      <c r="P70" s="72"/>
      <c r="Q70" s="72"/>
      <c r="R70" s="70"/>
      <c r="S70" s="72">
        <v>34</v>
      </c>
      <c r="T70" s="72">
        <v>9</v>
      </c>
      <c r="U70" s="72"/>
      <c r="V70" s="72"/>
      <c r="W70" s="69">
        <f>SUM(S70:U70)</f>
        <v>43</v>
      </c>
    </row>
    <row r="71" spans="1:24" s="26" customFormat="1" ht="17.25" customHeight="1">
      <c r="A71" s="28"/>
      <c r="B71" s="40" t="s">
        <v>48</v>
      </c>
      <c r="C71" s="117">
        <v>2</v>
      </c>
      <c r="D71" s="117">
        <v>10</v>
      </c>
      <c r="E71" s="117">
        <v>6</v>
      </c>
      <c r="F71" s="41">
        <f>SUM(F55:F70)</f>
        <v>2106</v>
      </c>
      <c r="G71" s="41">
        <f>G55+G59+G63+G67+G70</f>
        <v>212</v>
      </c>
      <c r="H71" s="151">
        <f>H54+H58+H62+H66+H70</f>
        <v>1894</v>
      </c>
      <c r="I71" s="57">
        <f>I55+I59+I63+I67</f>
        <v>107</v>
      </c>
      <c r="J71" s="41">
        <f>J55+J59+J63+J67+J70</f>
        <v>383</v>
      </c>
      <c r="K71" s="41">
        <f>K54+K58+K62+K66+K70</f>
        <v>136</v>
      </c>
      <c r="L71" s="41">
        <f>L54+L58+L62+L66+L70</f>
        <v>128</v>
      </c>
      <c r="M71" s="38">
        <v>252</v>
      </c>
      <c r="N71" s="77">
        <f>N54+N58+N62+N66+N70</f>
        <v>516</v>
      </c>
      <c r="O71" s="77">
        <f>O54+O58+O62+O66+O70</f>
        <v>220</v>
      </c>
      <c r="P71" s="77">
        <f>P54+P58+P62+P66+P70</f>
        <v>168</v>
      </c>
      <c r="Q71" s="88">
        <v>288</v>
      </c>
      <c r="R71" s="77">
        <f>R54+R58+R62+R66+R70</f>
        <v>676</v>
      </c>
      <c r="S71" s="77">
        <f>S54+S58+S62+S66+S70</f>
        <v>215</v>
      </c>
      <c r="T71" s="77">
        <f>T54+T58+T62+T66+T70</f>
        <v>141</v>
      </c>
      <c r="U71" s="77">
        <f>U54+U58+U62+U66+U70</f>
        <v>22</v>
      </c>
      <c r="V71" s="88">
        <v>324</v>
      </c>
      <c r="W71" s="69">
        <f>W62+W66+W70+W58</f>
        <v>702</v>
      </c>
      <c r="X71"/>
    </row>
    <row r="72" spans="1:24" s="26" customFormat="1" ht="28.5" customHeight="1">
      <c r="A72" s="28"/>
      <c r="B72" s="40" t="s">
        <v>110</v>
      </c>
      <c r="C72" s="117">
        <f>SUM(C51,C71)</f>
        <v>2</v>
      </c>
      <c r="D72" s="117">
        <f>SUM(D51,D71)</f>
        <v>13</v>
      </c>
      <c r="E72" s="117">
        <f>SUM(E51,E71)</f>
        <v>7</v>
      </c>
      <c r="F72" s="41">
        <f>SUM(F51,F71)</f>
        <v>2451</v>
      </c>
      <c r="G72" s="41">
        <f aca="true" t="shared" si="14" ref="G72:L72">SUM(G51,G71)</f>
        <v>327</v>
      </c>
      <c r="H72" s="151">
        <f t="shared" si="14"/>
        <v>2124</v>
      </c>
      <c r="I72" s="41">
        <f t="shared" si="14"/>
        <v>198</v>
      </c>
      <c r="J72" s="41">
        <f t="shared" si="14"/>
        <v>522</v>
      </c>
      <c r="K72" s="41">
        <f t="shared" si="14"/>
        <v>204</v>
      </c>
      <c r="L72" s="41">
        <f t="shared" si="14"/>
        <v>128</v>
      </c>
      <c r="M72" s="38">
        <v>252</v>
      </c>
      <c r="N72" s="77">
        <f>SUM(N51,N71)</f>
        <v>584</v>
      </c>
      <c r="O72" s="77">
        <f>SUM(O51,O71)</f>
        <v>272</v>
      </c>
      <c r="P72" s="77">
        <f>SUM(P51,P71)</f>
        <v>210</v>
      </c>
      <c r="Q72" s="88">
        <v>288</v>
      </c>
      <c r="R72" s="77">
        <f>SUM(R51,R71)</f>
        <v>770</v>
      </c>
      <c r="S72" s="77">
        <f>SUM(S51,S71)</f>
        <v>249</v>
      </c>
      <c r="T72" s="77">
        <f>SUM(T51,T71)</f>
        <v>159</v>
      </c>
      <c r="U72" s="77">
        <f>SUM(U51,U71)</f>
        <v>38</v>
      </c>
      <c r="V72" s="88">
        <v>324</v>
      </c>
      <c r="W72" s="41">
        <f>SUM(W51,W71)</f>
        <v>770</v>
      </c>
      <c r="X72"/>
    </row>
    <row r="73" spans="1:24" s="24" customFormat="1" ht="18" customHeight="1">
      <c r="A73" s="23"/>
      <c r="B73" s="45" t="s">
        <v>58</v>
      </c>
      <c r="C73" s="115">
        <f>C72+C43</f>
        <v>3</v>
      </c>
      <c r="D73" s="115">
        <f>D72+D43</f>
        <v>24</v>
      </c>
      <c r="E73" s="115">
        <f>E72+E43</f>
        <v>13</v>
      </c>
      <c r="F73" s="41">
        <f>F23+F34+F42+F51+F71</f>
        <v>5527</v>
      </c>
      <c r="G73" s="41">
        <f>G23+G34+G42+G51+G71</f>
        <v>1351</v>
      </c>
      <c r="H73" s="148">
        <f>H34+H23+H42+H51+H71</f>
        <v>4176</v>
      </c>
      <c r="I73" s="44">
        <f>I23+I34+I42+I51+I71</f>
        <v>1470</v>
      </c>
      <c r="J73" s="44">
        <f>J23+J34+J42+J51+J71</f>
        <v>1302</v>
      </c>
      <c r="K73" s="41">
        <f>K23+K34+K42+K51+K71</f>
        <v>612</v>
      </c>
      <c r="L73" s="41">
        <f>L23+L34+L42+L51+L71</f>
        <v>576</v>
      </c>
      <c r="M73" s="44">
        <v>252</v>
      </c>
      <c r="N73" s="44">
        <f>N72+N43</f>
        <v>1440</v>
      </c>
      <c r="O73" s="41">
        <f>O23+O34+O42+O51+O71</f>
        <v>612</v>
      </c>
      <c r="P73" s="41">
        <f>P23+P34+P42+P51+P71</f>
        <v>504</v>
      </c>
      <c r="Q73" s="88">
        <v>288</v>
      </c>
      <c r="R73" s="44">
        <f>R72+R43</f>
        <v>1404</v>
      </c>
      <c r="S73" s="41">
        <f>S23+S34+S42+S51+S71</f>
        <v>576</v>
      </c>
      <c r="T73" s="41">
        <f>T23+T34+T42+T51+T71</f>
        <v>360</v>
      </c>
      <c r="U73" s="41">
        <f>U23+U34+U42+U51+U71</f>
        <v>72</v>
      </c>
      <c r="V73" s="44">
        <v>324</v>
      </c>
      <c r="W73" s="69">
        <f>W72+W43</f>
        <v>1332</v>
      </c>
      <c r="X73"/>
    </row>
    <row r="74" spans="1:24" s="24" customFormat="1" ht="18" customHeight="1">
      <c r="A74" s="23"/>
      <c r="B74" s="45" t="s">
        <v>136</v>
      </c>
      <c r="C74" s="115"/>
      <c r="D74" s="115"/>
      <c r="E74" s="115"/>
      <c r="F74" s="41"/>
      <c r="G74" s="41"/>
      <c r="H74" s="148"/>
      <c r="I74" s="44"/>
      <c r="J74" s="44"/>
      <c r="K74" s="135">
        <f>K73/17</f>
        <v>36</v>
      </c>
      <c r="L74" s="135">
        <f>L73/16</f>
        <v>36</v>
      </c>
      <c r="M74" s="136">
        <v>36</v>
      </c>
      <c r="N74" s="136"/>
      <c r="O74" s="135">
        <f>O73/17</f>
        <v>36</v>
      </c>
      <c r="P74" s="135">
        <f>P73/14</f>
        <v>36</v>
      </c>
      <c r="Q74" s="135">
        <v>36</v>
      </c>
      <c r="R74" s="136"/>
      <c r="S74" s="135">
        <f>S73/17</f>
        <v>33.88235294117647</v>
      </c>
      <c r="T74" s="135">
        <f>T73/9</f>
        <v>40</v>
      </c>
      <c r="U74" s="135">
        <v>36</v>
      </c>
      <c r="V74" s="44">
        <v>36</v>
      </c>
      <c r="W74" s="69"/>
      <c r="X74"/>
    </row>
    <row r="75" spans="1:23" ht="25.5" customHeight="1">
      <c r="A75" s="1" t="s">
        <v>49</v>
      </c>
      <c r="B75" s="46" t="s">
        <v>50</v>
      </c>
      <c r="C75" s="42"/>
      <c r="D75" s="42"/>
      <c r="E75" s="42"/>
      <c r="F75" s="47"/>
      <c r="G75" s="47"/>
      <c r="H75" s="150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137" t="s">
        <v>154</v>
      </c>
    </row>
    <row r="76" spans="1:23" ht="23.25" customHeight="1">
      <c r="A76" s="201" t="s">
        <v>107</v>
      </c>
      <c r="B76" s="202"/>
      <c r="C76" s="202"/>
      <c r="D76" s="202"/>
      <c r="E76" s="202"/>
      <c r="F76" s="202"/>
      <c r="G76" s="202"/>
      <c r="H76" s="203"/>
      <c r="I76" s="197" t="s">
        <v>43</v>
      </c>
      <c r="J76" s="17" t="s">
        <v>44</v>
      </c>
      <c r="K76" s="1">
        <v>510</v>
      </c>
      <c r="L76" s="153">
        <v>480</v>
      </c>
      <c r="M76" s="154"/>
      <c r="N76" s="63">
        <v>990</v>
      </c>
      <c r="O76" s="65">
        <v>510</v>
      </c>
      <c r="P76" s="153">
        <v>420</v>
      </c>
      <c r="Q76" s="154"/>
      <c r="R76" s="63">
        <v>930</v>
      </c>
      <c r="S76" s="65">
        <v>480</v>
      </c>
      <c r="T76" s="47">
        <v>300</v>
      </c>
      <c r="U76" s="47">
        <v>72</v>
      </c>
      <c r="V76" s="131">
        <v>0</v>
      </c>
      <c r="W76" s="139">
        <v>852</v>
      </c>
    </row>
    <row r="77" spans="1:23" ht="26.25" customHeight="1">
      <c r="A77" s="204"/>
      <c r="B77" s="205"/>
      <c r="C77" s="205"/>
      <c r="D77" s="205"/>
      <c r="E77" s="205"/>
      <c r="F77" s="205"/>
      <c r="G77" s="205"/>
      <c r="H77" s="206"/>
      <c r="I77" s="198"/>
      <c r="J77" s="17" t="s">
        <v>45</v>
      </c>
      <c r="K77" s="1">
        <v>102</v>
      </c>
      <c r="L77" s="153">
        <v>96</v>
      </c>
      <c r="M77" s="154"/>
      <c r="N77" s="63">
        <v>198</v>
      </c>
      <c r="O77" s="65">
        <v>102</v>
      </c>
      <c r="P77" s="153">
        <v>84</v>
      </c>
      <c r="Q77" s="154"/>
      <c r="R77" s="63">
        <v>186</v>
      </c>
      <c r="S77" s="65">
        <v>96</v>
      </c>
      <c r="T77" s="47">
        <v>60</v>
      </c>
      <c r="U77" s="47">
        <v>0</v>
      </c>
      <c r="V77" s="131">
        <v>0</v>
      </c>
      <c r="W77" s="139">
        <v>156</v>
      </c>
    </row>
    <row r="78" spans="1:23" ht="27.75" customHeight="1">
      <c r="A78" s="204"/>
      <c r="B78" s="205"/>
      <c r="C78" s="205"/>
      <c r="D78" s="205"/>
      <c r="E78" s="205"/>
      <c r="F78" s="205"/>
      <c r="G78" s="205"/>
      <c r="H78" s="206"/>
      <c r="I78" s="198"/>
      <c r="J78" s="17" t="s">
        <v>135</v>
      </c>
      <c r="K78" s="1">
        <v>0</v>
      </c>
      <c r="L78" s="153">
        <v>252</v>
      </c>
      <c r="M78" s="154"/>
      <c r="N78" s="63">
        <v>252</v>
      </c>
      <c r="O78" s="65">
        <v>0</v>
      </c>
      <c r="P78" s="153">
        <v>288</v>
      </c>
      <c r="Q78" s="154"/>
      <c r="R78" s="63">
        <v>288</v>
      </c>
      <c r="S78" s="65">
        <v>0</v>
      </c>
      <c r="T78" s="47">
        <v>0</v>
      </c>
      <c r="U78" s="47">
        <v>0</v>
      </c>
      <c r="V78" s="131">
        <v>324</v>
      </c>
      <c r="W78" s="139">
        <v>324</v>
      </c>
    </row>
    <row r="79" spans="1:23" ht="18" customHeight="1">
      <c r="A79" s="204"/>
      <c r="B79" s="205"/>
      <c r="C79" s="205"/>
      <c r="D79" s="205"/>
      <c r="E79" s="205"/>
      <c r="F79" s="205"/>
      <c r="G79" s="205"/>
      <c r="H79" s="206"/>
      <c r="I79" s="198"/>
      <c r="J79" s="16" t="s">
        <v>46</v>
      </c>
      <c r="K79" s="33">
        <v>1</v>
      </c>
      <c r="L79" s="156">
        <v>0</v>
      </c>
      <c r="M79" s="157"/>
      <c r="N79" s="43">
        <v>1</v>
      </c>
      <c r="O79" s="66">
        <v>0</v>
      </c>
      <c r="P79" s="156">
        <v>4</v>
      </c>
      <c r="Q79" s="157"/>
      <c r="R79" s="43">
        <v>4</v>
      </c>
      <c r="S79" s="65">
        <v>2</v>
      </c>
      <c r="T79" s="156">
        <v>6</v>
      </c>
      <c r="U79" s="160"/>
      <c r="V79" s="157"/>
      <c r="W79" s="139">
        <v>8</v>
      </c>
    </row>
    <row r="80" spans="1:23" ht="24" customHeight="1">
      <c r="A80" s="204"/>
      <c r="B80" s="205"/>
      <c r="C80" s="205"/>
      <c r="D80" s="205"/>
      <c r="E80" s="205"/>
      <c r="F80" s="205"/>
      <c r="G80" s="205"/>
      <c r="H80" s="206"/>
      <c r="I80" s="198"/>
      <c r="J80" s="17" t="s">
        <v>134</v>
      </c>
      <c r="K80" s="33">
        <v>1</v>
      </c>
      <c r="L80" s="156">
        <v>4</v>
      </c>
      <c r="M80" s="157"/>
      <c r="N80" s="43">
        <v>5</v>
      </c>
      <c r="O80" s="66">
        <v>2</v>
      </c>
      <c r="P80" s="161">
        <v>8</v>
      </c>
      <c r="Q80" s="157"/>
      <c r="R80" s="43">
        <v>10</v>
      </c>
      <c r="S80" s="65">
        <v>1</v>
      </c>
      <c r="T80" s="161">
        <v>8</v>
      </c>
      <c r="U80" s="160"/>
      <c r="V80" s="157"/>
      <c r="W80" s="139">
        <v>9</v>
      </c>
    </row>
    <row r="81" spans="1:23" ht="15" customHeight="1">
      <c r="A81" s="207"/>
      <c r="B81" s="208"/>
      <c r="C81" s="208"/>
      <c r="D81" s="208"/>
      <c r="E81" s="208"/>
      <c r="F81" s="208"/>
      <c r="G81" s="208"/>
      <c r="H81" s="209"/>
      <c r="I81" s="198"/>
      <c r="J81" s="16" t="s">
        <v>47</v>
      </c>
      <c r="K81" s="33">
        <v>0</v>
      </c>
      <c r="L81" s="161">
        <v>3</v>
      </c>
      <c r="M81" s="157"/>
      <c r="N81" s="43">
        <v>3</v>
      </c>
      <c r="O81" s="66">
        <v>0</v>
      </c>
      <c r="P81" s="156">
        <v>0</v>
      </c>
      <c r="Q81" s="157"/>
      <c r="R81" s="43">
        <v>0</v>
      </c>
      <c r="S81" s="65">
        <v>0</v>
      </c>
      <c r="T81" s="156">
        <v>0</v>
      </c>
      <c r="U81" s="160"/>
      <c r="V81" s="157"/>
      <c r="W81" s="139">
        <v>0</v>
      </c>
    </row>
    <row r="82" spans="9:23" ht="15">
      <c r="I82" s="140"/>
      <c r="J82" s="195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</row>
  </sheetData>
  <sheetProtection/>
  <mergeCells count="61">
    <mergeCell ref="D11:D12"/>
    <mergeCell ref="L80:M80"/>
    <mergeCell ref="L81:M81"/>
    <mergeCell ref="J82:W82"/>
    <mergeCell ref="E11:E12"/>
    <mergeCell ref="I76:I81"/>
    <mergeCell ref="H11:H12"/>
    <mergeCell ref="A76:H81"/>
    <mergeCell ref="A11:A12"/>
    <mergeCell ref="C11:C12"/>
    <mergeCell ref="K11:K12"/>
    <mergeCell ref="F11:F12"/>
    <mergeCell ref="G11:G12"/>
    <mergeCell ref="F6:J6"/>
    <mergeCell ref="F7:F8"/>
    <mergeCell ref="H7:J7"/>
    <mergeCell ref="J11:J12"/>
    <mergeCell ref="I11:I12"/>
    <mergeCell ref="G7:G8"/>
    <mergeCell ref="A3:W3"/>
    <mergeCell ref="A2:W2"/>
    <mergeCell ref="B5:W5"/>
    <mergeCell ref="C6:E8"/>
    <mergeCell ref="S8:V8"/>
    <mergeCell ref="I8:J8"/>
    <mergeCell ref="K8:M8"/>
    <mergeCell ref="W6:W7"/>
    <mergeCell ref="S6:V6"/>
    <mergeCell ref="O8:Q8"/>
    <mergeCell ref="T7:V7"/>
    <mergeCell ref="R6:R7"/>
    <mergeCell ref="N6:N7"/>
    <mergeCell ref="K6:M6"/>
    <mergeCell ref="O6:Q6"/>
    <mergeCell ref="P7:Q7"/>
    <mergeCell ref="L7:M7"/>
    <mergeCell ref="T79:V79"/>
    <mergeCell ref="P80:Q80"/>
    <mergeCell ref="P81:Q81"/>
    <mergeCell ref="T80:V80"/>
    <mergeCell ref="T81:V81"/>
    <mergeCell ref="W11:W12"/>
    <mergeCell ref="P11:P12"/>
    <mergeCell ref="V11:V12"/>
    <mergeCell ref="T11:T12"/>
    <mergeCell ref="U11:U12"/>
    <mergeCell ref="S11:S12"/>
    <mergeCell ref="L79:M79"/>
    <mergeCell ref="P79:Q79"/>
    <mergeCell ref="Q11:Q12"/>
    <mergeCell ref="L11:L12"/>
    <mergeCell ref="N11:N12"/>
    <mergeCell ref="L76:M76"/>
    <mergeCell ref="L77:M77"/>
    <mergeCell ref="L78:M78"/>
    <mergeCell ref="P76:Q76"/>
    <mergeCell ref="P77:Q77"/>
    <mergeCell ref="P78:Q78"/>
    <mergeCell ref="M11:M12"/>
    <mergeCell ref="O11:O12"/>
    <mergeCell ref="R11:R12"/>
  </mergeCells>
  <printOptions/>
  <pageMargins left="0.25" right="0.25" top="0.75" bottom="0.75" header="0.3" footer="0.3"/>
  <pageSetup fitToHeight="0" fitToWidth="1"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2018-10-10T12:54:11Z</dcterms:modified>
  <cp:category/>
  <cp:version/>
  <cp:contentType/>
  <cp:contentStatus/>
</cp:coreProperties>
</file>